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x-e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efaultThemeVersion="124226"/>
  <mc:AlternateContent xmlns:mc="http://schemas.openxmlformats.org/markup-compatibility/2006">
    <mc:Choice Requires="x15">
      <x15ac:absPath xmlns:x15ac="http://schemas.microsoft.com/office/spreadsheetml/2010/11/ac" url="/Users/m.tanahashi/Documents/技師会/2019/2019_kaikei/"/>
    </mc:Choice>
  </mc:AlternateContent>
  <xr:revisionPtr revIDLastSave="0" documentId="13_ncr:1_{506E1E05-0CCD-C741-875D-7B1655CC9783}" xr6:coauthVersionLast="45" xr6:coauthVersionMax="45" xr10:uidLastSave="{00000000-0000-0000-0000-000000000000}"/>
  <bookViews>
    <workbookView xWindow="0" yWindow="460" windowWidth="19200" windowHeight="11340" tabRatio="817" activeTab="2" xr2:uid="{00000000-000D-0000-FFFF-FFFF00000000}"/>
  </bookViews>
  <sheets>
    <sheet name="参加受付表" sheetId="15" r:id="rId1"/>
    <sheet name="予算書" sheetId="2" r:id="rId2"/>
    <sheet name="決算書" sheetId="20"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精算規定!$B$3:$AG$57</definedName>
    <definedName name="_xlnm.Print_Area" localSheetId="10">部門長日当!$A$1:$I$64</definedName>
    <definedName name="_xlnm.Print_Area" localSheetId="1">予算書!$B$1:$K$60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2" l="1"/>
  <c r="K40" i="2"/>
  <c r="K35" i="2"/>
  <c r="H52" i="2"/>
  <c r="H47" i="2"/>
  <c r="H46" i="2"/>
  <c r="K55" i="2" l="1"/>
  <c r="K51" i="2"/>
  <c r="K49" i="2"/>
  <c r="K47" i="2"/>
  <c r="K45" i="2"/>
  <c r="K56" i="2" l="1"/>
  <c r="K58" i="2" s="1"/>
  <c r="G45" i="10" l="1"/>
  <c r="G50" i="10" s="1"/>
  <c r="D54" i="10" s="1"/>
  <c r="G46" i="17"/>
  <c r="G51" i="17" s="1"/>
  <c r="C12" i="16"/>
  <c r="C11" i="16"/>
  <c r="D23" i="18"/>
  <c r="B18" i="18"/>
  <c r="C18" i="18" s="1"/>
  <c r="G12" i="10"/>
  <c r="G13" i="10"/>
  <c r="G15" i="10"/>
  <c r="E13" i="10"/>
  <c r="C13" i="10"/>
  <c r="K61" i="16"/>
  <c r="K44" i="16"/>
  <c r="K28" i="16"/>
  <c r="E48" i="19"/>
  <c r="F48" i="19" s="1"/>
  <c r="E47" i="19"/>
  <c r="F47" i="19" s="1"/>
  <c r="E46" i="19"/>
  <c r="F46" i="19" s="1"/>
  <c r="E45" i="19"/>
  <c r="F45" i="19" s="1"/>
  <c r="B36" i="18"/>
  <c r="C36" i="18" s="1"/>
  <c r="C30" i="18"/>
  <c r="D30" i="18" s="1"/>
  <c r="B13" i="18"/>
  <c r="C6" i="18"/>
  <c r="D6" i="18" s="1"/>
  <c r="G13" i="17"/>
  <c r="G18" i="17" s="1"/>
  <c r="E13" i="17"/>
  <c r="C13" i="17"/>
  <c r="C12" i="17"/>
  <c r="C7" i="17"/>
  <c r="C9" i="17"/>
  <c r="C42" i="17" s="1"/>
  <c r="C40" i="17"/>
  <c r="C45" i="17"/>
  <c r="C46" i="17"/>
  <c r="E46" i="17"/>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Q59" i="2"/>
  <c r="P59" i="2"/>
  <c r="Q58" i="2"/>
  <c r="P58" i="2"/>
  <c r="Q57" i="2"/>
  <c r="P57" i="2"/>
  <c r="Q56" i="2"/>
  <c r="P56" i="2"/>
  <c r="C12" i="10"/>
  <c r="C3" i="15"/>
  <c r="C4" i="15"/>
  <c r="C5" i="15"/>
  <c r="C6" i="15"/>
  <c r="L54" i="10"/>
  <c r="Q54" i="2"/>
  <c r="P54" i="2"/>
  <c r="K25" i="2"/>
  <c r="K27" i="2"/>
  <c r="K26" i="2"/>
  <c r="K24" i="2"/>
  <c r="G46" i="9"/>
  <c r="G51" i="9" s="1"/>
  <c r="E46" i="9"/>
  <c r="C46" i="9"/>
  <c r="C45" i="9"/>
  <c r="G13" i="9"/>
  <c r="G18" i="9" s="1"/>
  <c r="E13" i="9"/>
  <c r="C13" i="9"/>
  <c r="C12" i="9"/>
  <c r="G46" i="8"/>
  <c r="G51" i="8" s="1"/>
  <c r="E46" i="8"/>
  <c r="C46" i="8"/>
  <c r="C45" i="8"/>
  <c r="G13" i="8"/>
  <c r="G18" i="8" s="1"/>
  <c r="E13" i="8"/>
  <c r="C13" i="8"/>
  <c r="C12" i="8"/>
  <c r="G46" i="7"/>
  <c r="G51" i="7" s="1"/>
  <c r="E46" i="7"/>
  <c r="C46" i="7"/>
  <c r="C45" i="7"/>
  <c r="G13" i="7"/>
  <c r="G18" i="7" s="1"/>
  <c r="E13" i="7"/>
  <c r="C13" i="7"/>
  <c r="C12" i="7"/>
  <c r="C7" i="10"/>
  <c r="C9" i="10"/>
  <c r="C41" i="10" s="1"/>
  <c r="C39" i="10"/>
  <c r="C7" i="9"/>
  <c r="C9" i="9"/>
  <c r="C42" i="9" s="1"/>
  <c r="C40" i="9"/>
  <c r="C7" i="8"/>
  <c r="C9" i="8"/>
  <c r="C42" i="8" s="1"/>
  <c r="C40" i="8"/>
  <c r="C40" i="7"/>
  <c r="C7" i="7"/>
  <c r="C9" i="7"/>
  <c r="C42" i="7" s="1"/>
  <c r="B23" i="18" l="1"/>
  <c r="K28" i="2"/>
  <c r="L22" i="10"/>
  <c r="G18" i="10"/>
  <c r="D22" i="10" s="1"/>
  <c r="C13" i="18"/>
  <c r="C23" i="18" s="1"/>
</calcChain>
</file>

<file path=xl/sharedStrings.xml><?xml version="1.0" encoding="utf-8"?>
<sst xmlns="http://schemas.openxmlformats.org/spreadsheetml/2006/main" count="897" uniqueCount="305">
  <si>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</si>
  <si>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</si>
  <si>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</si>
  <si>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</si>
  <si>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</si>
  <si>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</si>
  <si>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</si>
  <si>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</si>
  <si>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</si>
  <si>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</si>
  <si>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</si>
  <si>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</si>
  <si>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</si>
  <si>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</si>
  <si>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</si>
  <si>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</si>
  <si>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</si>
  <si>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</si>
  <si>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</si>
  <si>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</si>
  <si>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</si>
  <si>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</si>
  <si>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</si>
  <si>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</si>
  <si>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</si>
  <si>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</si>
  <si>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</si>
  <si>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</si>
  <si>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</si>
  <si>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</si>
  <si>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</si>
  <si>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</si>
  <si>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</si>
  <si>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</si>
  <si>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</si>
  <si>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</si>
  <si>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</si>
  <si>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</si>
  <si>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</si>
  <si>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</si>
  <si>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</si>
  <si>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</si>
  <si>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</si>
  <si>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</si>
  <si>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</si>
  <si>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</si>
  <si>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</si>
  <si>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</si>
  <si>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</si>
  <si>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</si>
  <si>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</si>
  <si>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</si>
  <si>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</si>
  <si>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</si>
  <si>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</si>
  <si>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</si>
  <si>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</si>
  <si>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</si>
  <si>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</si>
  <si>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</si>
  <si>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</si>
  <si>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</si>
  <si>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</si>
  <si>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</si>
  <si>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</si>
  <si>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</si>
  <si>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</si>
  <si>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</si>
  <si>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</si>
  <si>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</si>
  <si>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</si>
  <si>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</si>
  <si>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</si>
  <si>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</si>
  <si>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</si>
  <si>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</si>
  <si>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</si>
  <si>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</si>
  <si>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</si>
  <si>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</si>
  <si>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</si>
  <si>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</si>
  <si>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</si>
  <si>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</si>
  <si>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</si>
  <si>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</si>
  <si>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</si>
  <si>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</si>
  <si>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</si>
  <si>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</si>
  <si>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</si>
  <si>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</si>
  <si>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</si>
  <si>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</si>
  <si>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</si>
  <si>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</si>
  <si>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</si>
  <si>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</si>
  <si>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</si>
  <si>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</si>
  <si>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</si>
  <si>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</si>
  <si>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</si>
  <si>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</si>
  <si>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</si>
  <si>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</si>
  <si>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</si>
  <si>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</si>
  <si>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</si>
  <si>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</si>
  <si>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</si>
  <si>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</si>
  <si>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</si>
  <si>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</si>
  <si>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</si>
  <si>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</si>
  <si>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</si>
  <si>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</si>
  <si>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</si>
  <si>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領収書No</t>
    <rPh sb="0" eb="3">
      <t>ﾘｮｳｼｭｳｼｮ</t>
    </rPh>
    <phoneticPr fontId="1" type="noConversion"/>
  </si>
  <si>
    <t>氏　名</t>
    <rPh sb="0" eb="1">
      <t>シ</t>
    </rPh>
    <rPh sb="2" eb="3">
      <t>メイ</t>
    </rPh>
    <phoneticPr fontId="20"/>
  </si>
  <si>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</si>
  <si>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</si>
  <si>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</si>
  <si>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</si>
  <si>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</si>
  <si>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</si>
  <si>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</si>
  <si>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</si>
  <si>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</si>
  <si>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</si>
  <si>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</si>
  <si>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</si>
  <si>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</si>
  <si>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</si>
  <si>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</si>
  <si>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</si>
  <si>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</si>
  <si>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</si>
  <si>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</si>
  <si>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</si>
  <si>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</si>
  <si>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</si>
  <si>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</si>
  <si>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</si>
  <si>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</si>
  <si>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</si>
  <si>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</si>
  <si>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</si>
  <si>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</si>
  <si>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</si>
  <si>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</si>
  <si>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</si>
  <si>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</si>
  <si>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</si>
  <si>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</si>
  <si>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</si>
  <si>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</si>
  <si>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</si>
  <si>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</si>
  <si>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</si>
  <si>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</si>
  <si>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</si>
  <si>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</si>
  <si>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</si>
  <si>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</si>
  <si>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</si>
  <si>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</si>
  <si>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</si>
  <si>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</si>
  <si>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</si>
  <si>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</si>
  <si>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</si>
  <si>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</si>
  <si>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</si>
  <si>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</si>
  <si>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</si>
  <si>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</si>
  <si>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</si>
  <si>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</si>
  <si>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</si>
  <si>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</si>
  <si>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</si>
  <si>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</si>
  <si>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</si>
  <si>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</si>
  <si>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</si>
  <si>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</si>
  <si>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</si>
  <si>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</si>
  <si>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</si>
  <si>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</si>
  <si>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</si>
  <si>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</si>
  <si>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</si>
  <si>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</si>
  <si>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</si>
  <si>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</si>
  <si>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</si>
  <si>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</si>
  <si>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</si>
  <si>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</si>
  <si>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</si>
  <si>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</si>
  <si>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</si>
  <si>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</si>
  <si>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</si>
  <si>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</si>
  <si>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</si>
  <si>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</si>
  <si>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</si>
  <si>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</si>
  <si>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</si>
  <si>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</si>
  <si>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</si>
  <si>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</si>
  <si>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</si>
  <si>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</si>
  <si>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</si>
  <si>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</si>
  <si>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</si>
  <si>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</si>
  <si>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</si>
  <si>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</si>
  <si>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</si>
  <si>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</si>
  <si>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</si>
  <si>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</si>
  <si>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</si>
  <si>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部門長1名　交通費　合計</t>
    <rPh sb="0" eb="2">
      <t>ﾌﾞﾓﾝ</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</si>
  <si>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</si>
  <si>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</si>
  <si>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</si>
  <si>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名</t>
    <rPh sb="0" eb="1">
      <t>ﾒｲ</t>
    </rPh>
    <phoneticPr fontId="1" type="noConversion"/>
  </si>
  <si>
    <t>講師2名　交通費　合計</t>
    <rPh sb="0" eb="2">
      <t>ｺｳｼ</t>
    </rPh>
    <rPh sb="3" eb="4">
      <t>ﾒｲ</t>
    </rPh>
    <rPh sb="5" eb="8">
      <t>ｺｳﾂｳﾋ</t>
    </rPh>
    <rPh sb="9" eb="11">
      <t>ｺﾞｳｹｲ</t>
    </rPh>
    <phoneticPr fontId="1" type="noConversion"/>
  </si>
  <si>
    <t>副部門長交通費</t>
    <rPh sb="0" eb="1">
      <t>ﾌｸ</t>
    </rPh>
    <phoneticPr fontId="1" type="noConversion"/>
  </si>
  <si>
    <t>講師料 ○名</t>
    <rPh sb="0" eb="3">
      <t>ｺｳｼﾘｮｳ</t>
    </rPh>
    <rPh sb="5" eb="6">
      <t>ﾒｲ</t>
    </rPh>
    <phoneticPr fontId="1" type="noConversion"/>
  </si>
  <si>
    <t>会員講師○名　交通費　合計</t>
    <rPh sb="0" eb="2">
      <t>ｶｲｲﾝ</t>
    </rPh>
    <rPh sb="2" eb="4">
      <t>ｺｳｼ</t>
    </rPh>
    <rPh sb="5" eb="6">
      <t>ﾒｲ</t>
    </rPh>
    <rPh sb="7" eb="10">
      <t>ｺｳﾂｳﾋ</t>
    </rPh>
    <rPh sb="11" eb="13">
      <t>ｺﾞｳｹｲ</t>
    </rPh>
    <phoneticPr fontId="1" type="noConversion"/>
  </si>
  <si>
    <t>副部門長○名　交通費　合計</t>
    <rPh sb="0" eb="1">
      <t>ﾌｸ</t>
    </rPh>
    <phoneticPr fontId="1" type="noConversion"/>
  </si>
  <si>
    <t>車を使用した場合は交通費に関しては、自宅・病院から研修会場までの往復の距離で精算します。</t>
    <rPh sb="0" eb="1">
      <t>ｸﾙﾏ</t>
    </rPh>
    <rPh sb="2" eb="4">
      <t>ｼﾖｳ</t>
    </rPh>
    <rPh sb="6" eb="8">
      <t>ﾊﾞｱｲ</t>
    </rPh>
    <rPh sb="9" eb="12">
      <t>ｺｳﾂｳﾋ</t>
    </rPh>
    <rPh sb="13" eb="14">
      <t>ｶﾝ</t>
    </rPh>
    <rPh sb="18" eb="20">
      <t>ｼﾞﾀｸ</t>
    </rPh>
    <rPh sb="21" eb="23">
      <t>ﾋﾞｮｳｲﾝ</t>
    </rPh>
    <rPh sb="25" eb="27">
      <t>ｹﾝｼｭｳ</t>
    </rPh>
    <rPh sb="27" eb="29">
      <t>ｶｲｼﾞｮｳ</t>
    </rPh>
    <rPh sb="32" eb="34">
      <t>ｵｳﾌｸ</t>
    </rPh>
    <rPh sb="35" eb="37">
      <t>ｷｮﾘ</t>
    </rPh>
    <rPh sb="38" eb="40">
      <t>ｾｲｻﾝ</t>
    </rPh>
    <phoneticPr fontId="1" type="noConversion"/>
  </si>
  <si>
    <t>交通費に関しては日臨技の「旅費支給規定」に準じて会長・会計より計算されます。車・ＪＲかを記載して下さい</t>
    <rPh sb="0" eb="3">
      <t>ｺｳﾂｳﾋ</t>
    </rPh>
    <rPh sb="4" eb="5">
      <t>ｶﾝ</t>
    </rPh>
    <rPh sb="8" eb="9">
      <t>ﾋ</t>
    </rPh>
    <rPh sb="13" eb="15">
      <t>ﾘｮﾋ</t>
    </rPh>
    <rPh sb="15" eb="17">
      <t>ｼｷｭｳ</t>
    </rPh>
    <rPh sb="17" eb="19">
      <t>ｷﾃｲ</t>
    </rPh>
    <rPh sb="21" eb="22">
      <t>ｼﾞｭﾝ</t>
    </rPh>
    <rPh sb="24" eb="26">
      <t>ｶｲﾁｮｳ</t>
    </rPh>
    <rPh sb="27" eb="29">
      <t>ｶｲｹｲ</t>
    </rPh>
    <rPh sb="31" eb="33">
      <t>ｹｲｻﾝ</t>
    </rPh>
    <rPh sb="38" eb="39">
      <t>ｸﾙﾏ</t>
    </rPh>
    <rPh sb="44" eb="46">
      <t>ｷｻｲ</t>
    </rPh>
    <rPh sb="48" eb="49">
      <t>ｸﾀﾞ</t>
    </rPh>
    <phoneticPr fontId="1" type="noConversion"/>
  </si>
  <si>
    <t>ＪＲ・バス等に関しては往復の支払い金額を計算して精算します。</t>
    <rPh sb="5" eb="6">
      <t>ﾄｳ</t>
    </rPh>
    <rPh sb="7" eb="8">
      <t>ｶﾝ</t>
    </rPh>
    <rPh sb="11" eb="13">
      <t>ｵｳﾌｸ</t>
    </rPh>
    <rPh sb="14" eb="16">
      <t>ｼﾊﾗ</t>
    </rPh>
    <rPh sb="17" eb="19">
      <t>ｷﾝｶﾞｸ</t>
    </rPh>
    <rPh sb="20" eb="22">
      <t>ｹｲｻﾝ</t>
    </rPh>
    <rPh sb="24" eb="26">
      <t>ｾｲｻﾝ</t>
    </rPh>
    <phoneticPr fontId="1" type="noConversion"/>
  </si>
  <si>
    <t>平成28年７月より日臨技の「旅費支給規定」に準じて往復距離にて精算　2016/06/08　部門長会議にて</t>
    <rPh sb="0" eb="2">
      <t>ﾍｲｾｲ</t>
    </rPh>
    <rPh sb="4" eb="5">
      <t>ﾈﾝ</t>
    </rPh>
    <rPh sb="6" eb="7">
      <t>ｶﾞﾂ</t>
    </rPh>
    <rPh sb="9" eb="12">
      <t>ﾆﾁﾘﾝｷﾞ</t>
    </rPh>
    <rPh sb="14" eb="16">
      <t>ﾘｮﾋ</t>
    </rPh>
    <rPh sb="16" eb="18">
      <t>ｼｷｭｳ</t>
    </rPh>
    <rPh sb="18" eb="20">
      <t>ｷﾃｲ</t>
    </rPh>
    <rPh sb="22" eb="23">
      <t>ｼﾞｭﾝ</t>
    </rPh>
    <rPh sb="25" eb="27">
      <t>ｵｳﾌｸ</t>
    </rPh>
    <rPh sb="27" eb="29">
      <t>ｷｮﾘ</t>
    </rPh>
    <rPh sb="31" eb="33">
      <t>ｾｲｻﾝ</t>
    </rPh>
    <rPh sb="45" eb="47">
      <t>ﾌﾞﾓﾝ</t>
    </rPh>
    <rPh sb="47" eb="48">
      <t>ﾁｮｳ</t>
    </rPh>
    <rPh sb="48" eb="50">
      <t>ｶｲｷﾞ</t>
    </rPh>
    <phoneticPr fontId="1" type="noConversion"/>
  </si>
  <si>
    <t>各部門長さんは１週間以内にJAMTの登録と決算書の作成をお願いします。参加受付表と領収書は開催ごとに岐臨技事務局まで送付下さい。</t>
    <rPh sb="0" eb="1">
      <t>カク</t>
    </rPh>
    <rPh sb="1" eb="3">
      <t>ブモン</t>
    </rPh>
    <rPh sb="3" eb="4">
      <t>チョウ</t>
    </rPh>
    <rPh sb="8" eb="10">
      <t>シュウカン</t>
    </rPh>
    <rPh sb="10" eb="12">
      <t>イナイ</t>
    </rPh>
    <rPh sb="18" eb="20">
      <t>トウロク</t>
    </rPh>
    <rPh sb="21" eb="24">
      <t>ケッサンショ</t>
    </rPh>
    <rPh sb="25" eb="27">
      <t>サクセイ</t>
    </rPh>
    <rPh sb="29" eb="30">
      <t>ネガ</t>
    </rPh>
    <rPh sb="35" eb="37">
      <t>サンカ</t>
    </rPh>
    <rPh sb="37" eb="39">
      <t>ウケツケ</t>
    </rPh>
    <rPh sb="39" eb="40">
      <t>ヒョウ</t>
    </rPh>
    <rPh sb="41" eb="44">
      <t>リョウシュウショ</t>
    </rPh>
    <rPh sb="45" eb="47">
      <t>カイサイ</t>
    </rPh>
    <rPh sb="50" eb="51">
      <t>チマタ</t>
    </rPh>
    <rPh sb="51" eb="52">
      <t>ノゾム</t>
    </rPh>
    <rPh sb="52" eb="53">
      <t>ワザ</t>
    </rPh>
    <rPh sb="53" eb="56">
      <t>ジムキョク</t>
    </rPh>
    <rPh sb="58" eb="60">
      <t>ソウフ</t>
    </rPh>
    <rPh sb="60" eb="61">
      <t>クダ</t>
    </rPh>
    <phoneticPr fontId="20"/>
  </si>
  <si>
    <t>（県外会員は日臨技会員のみの件数も含めます）　　参加人数も必ず記入して下さい</t>
    <rPh sb="1" eb="2">
      <t>ｹﾝ</t>
    </rPh>
    <rPh sb="2" eb="3">
      <t>ｶﾞｲ</t>
    </rPh>
    <rPh sb="3" eb="5">
      <t>かいいん</t>
    </rPh>
    <rPh sb="6" eb="7">
      <t>ﾋ</t>
    </rPh>
    <rPh sb="7" eb="8">
      <t>ﾉｿﾞﾑ</t>
    </rPh>
    <rPh sb="8" eb="9">
      <t>ﾜｻﾞ</t>
    </rPh>
    <rPh sb="9" eb="11">
      <t>ｶｲｲﾝ</t>
    </rPh>
    <rPh sb="14" eb="16">
      <t>ｹﾝｽｳ</t>
    </rPh>
    <rPh sb="17" eb="18">
      <t>ﾌｸ</t>
    </rPh>
    <rPh sb="24" eb="26">
      <t>ｻﾝｶ</t>
    </rPh>
    <rPh sb="26" eb="28">
      <t>ﾆﾝｽﾞｳ</t>
    </rPh>
    <rPh sb="29" eb="30">
      <t>ｶﾅﾗ</t>
    </rPh>
    <rPh sb="31" eb="33">
      <t>ｷﾆｭｳ</t>
    </rPh>
    <rPh sb="35" eb="36">
      <t>ｸﾀﾞ</t>
    </rPh>
    <phoneticPr fontId="1" type="noConversion"/>
  </si>
  <si>
    <t>自動</t>
    <phoneticPr fontId="1" type="noConversion"/>
  </si>
  <si>
    <t>手入力</t>
    <phoneticPr fontId="1" type="noConversion"/>
  </si>
  <si>
    <t>H30－</t>
    <phoneticPr fontId="1" type="noConversion"/>
  </si>
  <si>
    <t>浅野　敦</t>
    <phoneticPr fontId="1" type="noConversion"/>
  </si>
  <si>
    <t>森　さゆり</t>
    <rPh sb="0" eb="1">
      <t>ﾓﾘ</t>
    </rPh>
    <phoneticPr fontId="1" type="noConversion"/>
  </si>
  <si>
    <t xml:space="preserve">  /        /</t>
    <phoneticPr fontId="1" type="noConversion"/>
  </si>
  <si>
    <t>平成31年度</t>
    <rPh sb="0" eb="2">
      <t>ﾍｲｾｲ</t>
    </rPh>
    <rPh sb="4" eb="6">
      <t>ﾈﾝﾄﾞ</t>
    </rPh>
    <phoneticPr fontId="1" type="noConversion"/>
  </si>
  <si>
    <t>臨床血液部門長</t>
    <rPh sb="0" eb="2">
      <t>りんしょう</t>
    </rPh>
    <rPh sb="2" eb="4">
      <t>けつえき</t>
    </rPh>
    <phoneticPr fontId="1" type="noConversion"/>
  </si>
  <si>
    <t>山本　将毅</t>
    <rPh sb="0" eb="2">
      <t>やまもと</t>
    </rPh>
    <rPh sb="3" eb="5">
      <t>まさき</t>
    </rPh>
    <phoneticPr fontId="1" type="noConversion"/>
  </si>
  <si>
    <t>山本　将毅　214357</t>
    <rPh sb="0" eb="2">
      <t>やまもと</t>
    </rPh>
    <rPh sb="3" eb="5">
      <t>まさき</t>
    </rPh>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</si>
  <si>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</si>
  <si>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</si>
  <si>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お茶代</t>
    <rPh sb="1" eb="2">
      <t>ちゃ</t>
    </rPh>
    <rPh sb="2" eb="3">
      <t>だい</t>
    </rPh>
    <phoneticPr fontId="1" type="noConversion"/>
  </si>
  <si>
    <t>2020年 1月12日（日）　10：00 ～ 12：00</t>
    <rPh sb="12" eb="13">
      <t>にち</t>
    </rPh>
    <phoneticPr fontId="1" type="noConversion"/>
  </si>
  <si>
    <t>輸血細胞移植部門長部門長</t>
    <rPh sb="0" eb="2">
      <t>ﾕｹﾂ</t>
    </rPh>
    <rPh sb="2" eb="4">
      <t>ｻｲﾎﾞｳ</t>
    </rPh>
    <rPh sb="4" eb="6">
      <t>ｲｼｮｸ</t>
    </rPh>
    <rPh sb="6" eb="9">
      <t>ﾌﾞﾓﾝﾁｮｳ</t>
    </rPh>
    <rPh sb="9" eb="12">
      <t>ﾌﾞﾓﾝﾁｮｳ</t>
    </rPh>
    <phoneticPr fontId="1" type="noConversion"/>
  </si>
  <si>
    <t>森本　剛史</t>
    <phoneticPr fontId="1" type="noConversion"/>
  </si>
  <si>
    <t>岐阜県立多治見病院　臨床検査科技師室</t>
    <phoneticPr fontId="1" type="noConversion"/>
  </si>
  <si>
    <t>フローサイトメーターの基礎とデータの見方　講師： ベックマン・コールター株式会社　髙野　邦彦　先生</t>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</si>
  <si>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</si>
  <si>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会員講師2名　交通費　合計</t>
    <rPh sb="0" eb="2">
      <t>ｶｲｲﾝ</t>
    </rPh>
    <rPh sb="2" eb="4">
      <t>ｺｳｼ</t>
    </rPh>
    <rPh sb="5" eb="6">
      <t>ﾒｲ</t>
    </rPh>
    <rPh sb="7" eb="10">
      <t>ｺｳﾂｳﾋ</t>
    </rPh>
    <rPh sb="11" eb="13">
      <t>ｺﾞｳｹｲ</t>
    </rPh>
    <phoneticPr fontId="1" type="noConversion"/>
  </si>
  <si>
    <t>部門長2名　副部門長0名　日当　各1,000円</t>
    <rPh sb="0" eb="3">
      <t>ﾌﾞﾓﾝﾁｮｳ</t>
    </rPh>
    <rPh sb="6" eb="10">
      <t>ふくぶもんちょう</t>
    </rPh>
    <rPh sb="11" eb="12">
      <t>めい</t>
    </rPh>
    <phoneticPr fontId="1" type="noConversion"/>
  </si>
  <si>
    <t>部門長2名　交通費　合計</t>
    <rPh sb="0" eb="2">
      <t>ﾌﾞﾓﾝ</t>
    </rPh>
    <phoneticPr fontId="1" type="noConversion"/>
  </si>
  <si>
    <t>多治見</t>
    <rPh sb="0" eb="3">
      <t>たじみ</t>
    </rPh>
    <phoneticPr fontId="1" type="noConversion"/>
  </si>
  <si>
    <t>岐阜</t>
    <rPh sb="0" eb="2">
      <t>ぎふ</t>
    </rPh>
    <phoneticPr fontId="1" type="noConversion"/>
  </si>
  <si>
    <t>土岐</t>
    <rPh sb="0" eb="2">
      <t>とき</t>
    </rPh>
    <phoneticPr fontId="1" type="noConversion"/>
  </si>
  <si>
    <t>森本　剛史　164133</t>
    <phoneticPr fontId="1" type="noConversion"/>
  </si>
  <si>
    <t>樋口布抄子　214214</t>
    <phoneticPr fontId="1" type="noConversion"/>
  </si>
  <si>
    <t>乾　ゆう　214582</t>
  </si>
  <si>
    <t>岐臨技　精度管理報告　血液　講師：岐阜市民病院　　　乾　ゆう　技師</t>
    <rPh sb="31" eb="33">
      <t>ぎし</t>
    </rPh>
    <phoneticPr fontId="1" type="noConversion"/>
  </si>
  <si>
    <t>岐臨技　精度管理報告　輸血　講師：　可児とうのう病院　樋口布抄子　技師</t>
    <rPh sb="33" eb="35">
      <t>ぎし</t>
    </rPh>
    <phoneticPr fontId="1" type="noConversion"/>
  </si>
  <si>
    <t>可児</t>
    <rPh sb="0" eb="2">
      <t>かに</t>
    </rPh>
    <phoneticPr fontId="1" type="noConversion"/>
  </si>
  <si>
    <t>血液・輸血合同</t>
    <rPh sb="0" eb="2">
      <t>けつえき</t>
    </rPh>
    <rPh sb="3" eb="5">
      <t>ゆけつ</t>
    </rPh>
    <rPh sb="5" eb="7">
      <t>ごうどう</t>
    </rPh>
    <phoneticPr fontId="1" type="noConversion"/>
  </si>
  <si>
    <t>学術部発33号</t>
    <rPh sb="0" eb="2">
      <t>ｶﾞｸｼﾞｭﾂ</t>
    </rPh>
    <rPh sb="2" eb="3">
      <t>ﾌﾞ</t>
    </rPh>
    <rPh sb="3" eb="4">
      <t>ﾊﾂ</t>
    </rPh>
    <rPh sb="6" eb="7">
      <t>ｺﾞｳ</t>
    </rPh>
    <phoneticPr fontId="1" type="noConversion"/>
  </si>
  <si>
    <t xml:space="preserve"> 2020 / 1 /22</t>
    <phoneticPr fontId="1" type="noConversion"/>
  </si>
  <si>
    <t>平成31年度</t>
  </si>
  <si>
    <t>血液</t>
  </si>
  <si>
    <t>浅野　敦</t>
  </si>
  <si>
    <t>森　さゆり</t>
  </si>
  <si>
    <t>臨床血液部門長</t>
  </si>
  <si>
    <t>山本　将毅</t>
  </si>
  <si>
    <t>2020年 1月12日（日）　10：00 ～ 12：00</t>
  </si>
  <si>
    <t>岐阜県立多治見病院　臨床検査科技師室</t>
  </si>
  <si>
    <t>岐臨技　精度管理報告　血液　講師：岐阜市民病院　　　乾　ゆう　技師</t>
  </si>
  <si>
    <t>岐臨技　精度管理報告　輸血　講師：　可児とうのう病院　樋口布抄子　技師</t>
  </si>
  <si>
    <t>フローサイトメーターの基礎とデータの見方　講師： ベックマン・コールター株式会社　髙野　邦彦　先生</t>
  </si>
  <si>
    <t>参加費（県内会員）</t>
    <rPh sb="0" eb="3">
      <t>ｻﾝｶﾋ</t>
    </rPh>
    <rPh sb="4" eb="6">
      <t>ｹﾝﾅｲ</t>
    </rPh>
    <rPh sb="6" eb="8">
      <t>ｶｲｲﾝ</t>
    </rPh>
    <phoneticPr fontId="1" type="noConversion"/>
  </si>
  <si>
    <t>参加費（賛助会員）</t>
    <rPh sb="0" eb="3">
      <t>ｻﾝｶﾋ</t>
    </rPh>
    <rPh sb="4" eb="6">
      <t>ｻﾝｼﾞｮ</t>
    </rPh>
    <rPh sb="6" eb="8">
      <t>ｶｲｲﾝ</t>
    </rPh>
    <phoneticPr fontId="1" type="noConversion"/>
  </si>
  <si>
    <t>参加費（県外会員）</t>
    <rPh sb="0" eb="3">
      <t>ｻﾝｶﾋ</t>
    </rPh>
    <rPh sb="4" eb="6">
      <t>ｹﾝｶﾞｲ</t>
    </rPh>
    <rPh sb="6" eb="8">
      <t>ｶｲｲﾝ</t>
    </rPh>
    <phoneticPr fontId="1" type="noConversion"/>
  </si>
  <si>
    <t>参加費（非会員）</t>
    <rPh sb="0" eb="3">
      <t>ｻﾝｶﾋ</t>
    </rPh>
    <rPh sb="4" eb="5">
      <t>ﾋ</t>
    </rPh>
    <rPh sb="5" eb="7">
      <t>ｶｲｲﾝ</t>
    </rPh>
    <phoneticPr fontId="1" type="noConversion"/>
  </si>
  <si>
    <t>（県外会員は日臨技会員のみの件数も含めます）　　参加人数も必ず記入して下さい</t>
  </si>
  <si>
    <t>部門長2名　副部門長0名　日当　各1,000円</t>
    <rPh sb="0" eb="3">
      <t>ﾌﾞﾓﾝﾁｮｳ</t>
    </rPh>
    <rPh sb="6" eb="10">
      <t>ﾌｸﾌﾞﾓﾝﾁｮｳ</t>
    </rPh>
    <rPh sb="11" eb="12">
      <t>ﾒｲ</t>
    </rPh>
    <phoneticPr fontId="1" type="noConversion"/>
  </si>
  <si>
    <t>部門長交通費2</t>
    <phoneticPr fontId="1" type="noConversion"/>
  </si>
  <si>
    <t>部門長1名　交通費　合計</t>
    <phoneticPr fontId="1" type="noConversion"/>
  </si>
  <si>
    <t>お茶、マスク（インフルエンザ予防）</t>
    <rPh sb="1" eb="2">
      <t>ﾁｬ</t>
    </rPh>
    <rPh sb="14" eb="16">
      <t>ﾖﾎﾞｳ</t>
    </rPh>
    <phoneticPr fontId="1" type="noConversion"/>
  </si>
  <si>
    <t/>
  </si>
  <si>
    <t>岐阜</t>
    <rPh sb="0" eb="2">
      <t>ｷﾞﾌ</t>
    </rPh>
    <phoneticPr fontId="1" type="noConversion"/>
  </si>
  <si>
    <t>美濃加茂</t>
    <rPh sb="0" eb="4">
      <t>ﾐﾉｶﾓ</t>
    </rPh>
    <phoneticPr fontId="1" type="noConversion"/>
  </si>
  <si>
    <t>山本　将毅　214357</t>
    <rPh sb="0" eb="2">
      <t>ﾔﾏﾓﾄ</t>
    </rPh>
    <rPh sb="3" eb="5">
      <t>ﾏｻｷ</t>
    </rPh>
    <phoneticPr fontId="1" type="noConversion"/>
  </si>
  <si>
    <t>部門長2</t>
    <rPh sb="0" eb="3">
      <t>ﾌﾞﾓﾝﾁｮｳ</t>
    </rPh>
    <phoneticPr fontId="1" type="noConversion"/>
  </si>
  <si>
    <t>学術部発33号</t>
    <phoneticPr fontId="8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</si>
</sst>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3">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
      <sz val="11"/>
      <color rgb="FFFF0000"/>
      <name val="Meiryo UI"/>
      <family val="3"/>
      <charset val="128"/>
    </font>
    <font>
      <sz val="12"/>
      <name val="ＭＳ 明朝"/>
      <family val="1"/>
      <charset val="128"/>
    </font>
    <font>
      <sz val="6"/>
      <name val="Tsukushi A Round Gothic Bold"/>
      <family val="3"/>
      <charset val="128"/>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
      <patternFill patternType="solid">
        <fgColor rgb="FFFF0000"/>
        <bgColor indexed="64"/>
      </patternFill>
    </fill>
  </fills>
  <borders count="87">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 diagonalUp="1" diagonalDown="1">
      <left style="thin">
        <color indexed="61"/>
      </left>
      <right/>
      <top/>
      <bottom style="thin">
        <color indexed="61"/>
      </bottom>
      <diagonal style="thin">
        <color indexed="61"/>
      </diagonal>
    </border>
    <border diagonalUp="1" diagonalDown="1">
      <left/>
      <right/>
      <top style="hair">
        <color indexed="64"/>
      </top>
      <bottom style="thin">
        <color indexed="61"/>
      </bottom>
      <diagonal style="thin">
        <color indexed="61"/>
      </diagonal>
    </border>
    <border diagonalUp="1" diagonalDown="1">
      <left/>
      <right/>
      <top/>
      <bottom style="thin">
        <color indexed="61"/>
      </bottom>
      <diagonal style="thin">
        <color indexed="61"/>
      </diagonal>
    </border>
    <border diagonalUp="1" diagonalDown="1">
      <left/>
      <right style="thin">
        <color indexed="61"/>
      </right>
      <top/>
      <bottom style="thin">
        <color indexed="61"/>
      </bottom>
      <diagonal style="thin">
        <color indexed="61"/>
      </diagonal>
    </border>
    <border diagonalUp="1" diagonalDown="1">
      <left style="thin">
        <color indexed="61"/>
      </left>
      <right/>
      <top style="thin">
        <color indexed="61"/>
      </top>
      <bottom style="thin">
        <color indexed="61"/>
      </bottom>
      <diagonal style="thin">
        <color indexed="61"/>
      </diagonal>
    </border>
    <border diagonalUp="1" diagonalDown="1">
      <left/>
      <right/>
      <top style="thin">
        <color indexed="61"/>
      </top>
      <bottom style="thin">
        <color indexed="61"/>
      </bottom>
      <diagonal style="thin">
        <color indexed="61"/>
      </diagonal>
    </border>
    <border diagonalUp="1" diagonalDown="1">
      <left/>
      <right style="thin">
        <color indexed="61"/>
      </right>
      <top style="thin">
        <color indexed="61"/>
      </top>
      <bottom style="thin">
        <color indexed="61"/>
      </bottom>
      <diagonal style="thin">
        <color indexed="61"/>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50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4" xfId="0" applyNumberFormat="1" applyFont="1" applyFill="1" applyBorder="1" applyAlignment="1">
      <alignment horizontal="left" vertical="center" wrapText="1"/>
    </xf>
    <xf numFmtId="0" fontId="6" fillId="2" borderId="34" xfId="0" applyFont="1" applyFill="1" applyBorder="1" applyAlignment="1">
      <alignment horizontal="left" vertical="center" wrapText="1"/>
    </xf>
    <xf numFmtId="0" fontId="0" fillId="0" borderId="34" xfId="0" applyBorder="1" applyAlignment="1">
      <alignment vertical="center"/>
    </xf>
    <xf numFmtId="178" fontId="6" fillId="0" borderId="35" xfId="0" applyNumberFormat="1" applyFont="1" applyFill="1" applyBorder="1" applyAlignment="1">
      <alignment vertical="center"/>
    </xf>
    <xf numFmtId="0" fontId="4" fillId="2" borderId="36" xfId="0" applyFont="1" applyFill="1" applyBorder="1"/>
    <xf numFmtId="0" fontId="3" fillId="0" borderId="37" xfId="0" applyFont="1" applyBorder="1" applyAlignment="1"/>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2" fontId="16" fillId="2" borderId="41"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3" xfId="3" applyFont="1" applyBorder="1" applyAlignment="1">
      <alignment vertical="center"/>
    </xf>
    <xf numFmtId="41" fontId="33" fillId="0" borderId="44" xfId="3" applyFont="1" applyBorder="1" applyAlignment="1">
      <alignment vertical="center"/>
    </xf>
    <xf numFmtId="41" fontId="33" fillId="0" borderId="45" xfId="3" applyFont="1" applyBorder="1" applyAlignment="1">
      <alignment vertical="center"/>
    </xf>
    <xf numFmtId="41" fontId="33" fillId="11" borderId="46" xfId="3" applyFont="1" applyFill="1" applyBorder="1" applyAlignment="1" applyProtection="1">
      <alignment vertical="center"/>
      <protection locked="0"/>
    </xf>
    <xf numFmtId="41" fontId="33" fillId="0" borderId="47" xfId="3" applyFont="1" applyBorder="1" applyAlignment="1">
      <alignment vertical="center"/>
    </xf>
    <xf numFmtId="41" fontId="33" fillId="0" borderId="48"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46" xfId="3" applyFont="1" applyBorder="1" applyAlignment="1">
      <alignment vertical="center"/>
    </xf>
    <xf numFmtId="41" fontId="33" fillId="11" borderId="48"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0" xfId="3" applyFont="1" applyBorder="1" applyAlignment="1">
      <alignment vertical="center"/>
    </xf>
    <xf numFmtId="183" fontId="38" fillId="0" borderId="30"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2" xfId="3" applyFont="1" applyBorder="1" applyAlignment="1">
      <alignment vertical="center"/>
    </xf>
    <xf numFmtId="41" fontId="38" fillId="0" borderId="31" xfId="3" applyFont="1" applyFill="1" applyBorder="1" applyAlignment="1">
      <alignment vertical="center"/>
    </xf>
    <xf numFmtId="41" fontId="38" fillId="11" borderId="27" xfId="3" applyFont="1" applyFill="1" applyBorder="1" applyAlignment="1">
      <alignment vertical="center"/>
    </xf>
    <xf numFmtId="0" fontId="0" fillId="0" borderId="31"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49" xfId="3" applyFont="1" applyFill="1" applyBorder="1" applyAlignment="1">
      <alignment vertical="center"/>
    </xf>
    <xf numFmtId="0" fontId="35" fillId="15" borderId="49" xfId="0" applyFont="1" applyFill="1" applyBorder="1"/>
    <xf numFmtId="0" fontId="35" fillId="15" borderId="50" xfId="0" applyFont="1" applyFill="1" applyBorder="1"/>
    <xf numFmtId="41" fontId="33" fillId="14" borderId="51" xfId="3" applyFont="1" applyFill="1" applyBorder="1" applyAlignment="1">
      <alignment vertical="center"/>
    </xf>
    <xf numFmtId="41" fontId="33" fillId="11" borderId="52" xfId="3" applyFont="1" applyFill="1" applyBorder="1" applyAlignment="1" applyProtection="1">
      <alignment vertical="center"/>
      <protection locked="0"/>
    </xf>
    <xf numFmtId="0" fontId="33" fillId="14" borderId="53" xfId="0" applyFont="1" applyFill="1" applyBorder="1"/>
    <xf numFmtId="0" fontId="35" fillId="15" borderId="54" xfId="0" applyFont="1" applyFill="1" applyBorder="1"/>
    <xf numFmtId="41" fontId="40" fillId="15" borderId="49" xfId="3" applyFont="1" applyFill="1" applyBorder="1" applyAlignment="1">
      <alignment vertical="center"/>
    </xf>
    <xf numFmtId="0" fontId="33" fillId="14" borderId="55" xfId="0" applyFont="1" applyFill="1" applyBorder="1"/>
    <xf numFmtId="0" fontId="33" fillId="14" borderId="56" xfId="0" applyFont="1" applyFill="1" applyBorder="1"/>
    <xf numFmtId="41" fontId="33" fillId="14" borderId="57" xfId="3" applyFont="1" applyFill="1" applyBorder="1" applyAlignment="1">
      <alignment vertical="center"/>
    </xf>
    <xf numFmtId="41" fontId="33" fillId="2" borderId="44" xfId="3" applyFont="1" applyFill="1" applyBorder="1" applyAlignment="1">
      <alignment vertical="center"/>
    </xf>
    <xf numFmtId="41" fontId="33" fillId="2" borderId="45" xfId="3" applyFont="1" applyFill="1" applyBorder="1" applyAlignment="1">
      <alignment vertical="center"/>
    </xf>
    <xf numFmtId="182" fontId="0" fillId="0" borderId="0" xfId="0" applyNumberFormat="1" applyBorder="1"/>
    <xf numFmtId="0" fontId="43" fillId="0" borderId="0" xfId="0" applyFont="1"/>
    <xf numFmtId="41" fontId="33" fillId="2" borderId="43" xfId="3" applyFont="1" applyFill="1" applyBorder="1" applyAlignment="1">
      <alignment horizontal="center" vertical="center" shrinkToFit="1"/>
    </xf>
    <xf numFmtId="41" fontId="33" fillId="2" borderId="45"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58" xfId="3" applyFont="1" applyFill="1" applyBorder="1" applyAlignment="1">
      <alignment vertical="center" shrinkToFit="1"/>
    </xf>
    <xf numFmtId="41" fontId="34" fillId="9" borderId="51" xfId="3" applyFont="1" applyFill="1" applyBorder="1" applyAlignment="1">
      <alignment vertical="center"/>
    </xf>
    <xf numFmtId="41" fontId="34" fillId="11" borderId="52" xfId="3" applyFont="1" applyFill="1" applyBorder="1" applyAlignment="1" applyProtection="1">
      <alignment vertical="center"/>
      <protection locked="0"/>
    </xf>
    <xf numFmtId="41" fontId="34" fillId="9" borderId="44" xfId="3" applyFont="1" applyFill="1" applyBorder="1" applyAlignment="1">
      <alignment horizontal="center" vertical="center" shrinkToFit="1"/>
    </xf>
    <xf numFmtId="0" fontId="11" fillId="6" borderId="28" xfId="0" applyFont="1" applyFill="1" applyBorder="1"/>
    <xf numFmtId="41" fontId="34" fillId="9" borderId="43" xfId="3" applyFont="1" applyFill="1" applyBorder="1" applyAlignment="1">
      <alignment vertical="center"/>
    </xf>
    <xf numFmtId="41" fontId="34" fillId="9" borderId="57"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5"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0" borderId="0" xfId="0" applyFont="1" applyAlignment="1">
      <alignment horizontal="center"/>
    </xf>
    <xf numFmtId="0" fontId="48" fillId="0" borderId="0" xfId="0" applyFont="1" applyAlignment="1">
      <alignment horizontal="right" vertical="center"/>
    </xf>
    <xf numFmtId="0" fontId="11" fillId="0" borderId="0" xfId="0" applyFont="1" applyAlignment="1">
      <alignment horizontal="center"/>
    </xf>
    <xf numFmtId="0" fontId="58" fillId="0" borderId="0" xfId="0" applyFont="1" applyAlignment="1">
      <alignment horizontal="center"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2"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3" xfId="0" applyNumberFormat="1" applyFont="1" applyFill="1" applyBorder="1" applyAlignment="1">
      <alignment vertical="center"/>
    </xf>
    <xf numFmtId="2" fontId="48" fillId="2" borderId="41" xfId="0" applyNumberFormat="1" applyFont="1" applyFill="1" applyBorder="1" applyAlignment="1">
      <alignment horizontal="left" vertical="center"/>
    </xf>
    <xf numFmtId="0" fontId="48" fillId="2" borderId="34" xfId="0" applyNumberFormat="1" applyFont="1" applyFill="1" applyBorder="1" applyAlignment="1">
      <alignment horizontal="left" vertical="center" wrapText="1"/>
    </xf>
    <xf numFmtId="0" fontId="48" fillId="2" borderId="34" xfId="0" applyFont="1" applyFill="1" applyBorder="1" applyAlignment="1">
      <alignment horizontal="left" vertical="center" wrapText="1"/>
    </xf>
    <xf numFmtId="0" fontId="50" fillId="0" borderId="34" xfId="0" applyFont="1" applyBorder="1" applyAlignment="1">
      <alignment vertical="center"/>
    </xf>
    <xf numFmtId="178" fontId="48" fillId="0" borderId="35" xfId="0" applyNumberFormat="1" applyFont="1" applyFill="1" applyBorder="1" applyAlignment="1">
      <alignment vertical="center"/>
    </xf>
    <xf numFmtId="0" fontId="72" fillId="2" borderId="36" xfId="0" applyFont="1" applyFill="1" applyBorder="1"/>
    <xf numFmtId="0" fontId="50" fillId="2" borderId="0" xfId="0" applyFont="1" applyFill="1" applyBorder="1" applyAlignment="1"/>
    <xf numFmtId="0" fontId="50" fillId="0" borderId="0" xfId="0" applyFont="1" applyBorder="1" applyAlignment="1"/>
    <xf numFmtId="0" fontId="50" fillId="0" borderId="37" xfId="0" applyFont="1" applyBorder="1" applyAlignment="1"/>
    <xf numFmtId="0" fontId="50" fillId="0" borderId="36" xfId="0" applyFont="1" applyBorder="1"/>
    <xf numFmtId="0" fontId="50" fillId="0" borderId="37" xfId="0" applyFont="1" applyBorder="1"/>
    <xf numFmtId="0" fontId="50" fillId="0" borderId="38" xfId="0" applyFont="1" applyBorder="1"/>
    <xf numFmtId="0" fontId="50" fillId="0" borderId="39" xfId="0" applyFont="1" applyBorder="1"/>
    <xf numFmtId="0" fontId="50" fillId="0" borderId="40" xfId="0" applyFont="1" applyBorder="1"/>
    <xf numFmtId="0" fontId="73" fillId="0" borderId="0" xfId="0" applyFont="1" applyAlignment="1">
      <alignment horizontal="center"/>
    </xf>
    <xf numFmtId="178" fontId="48" fillId="4" borderId="35"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0" fontId="58" fillId="0" borderId="0" xfId="0" applyFont="1" applyAlignment="1">
      <alignment horizontal="right" vertical="center" shrinkToFit="1"/>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66" fillId="2" borderId="0" xfId="0" applyNumberFormat="1" applyFont="1" applyFill="1" applyBorder="1" applyAlignment="1">
      <alignment horizontal="left"/>
    </xf>
    <xf numFmtId="0" fontId="60" fillId="0" borderId="0" xfId="0" applyFont="1" applyAlignment="1"/>
    <xf numFmtId="0" fontId="80" fillId="2" borderId="0" xfId="0" applyNumberFormat="1" applyFont="1" applyFill="1" applyBorder="1" applyAlignment="1">
      <alignment horizontal="left"/>
    </xf>
    <xf numFmtId="0" fontId="19" fillId="16" borderId="80" xfId="0" applyNumberFormat="1" applyFont="1" applyFill="1" applyBorder="1" applyAlignment="1"/>
    <xf numFmtId="0" fontId="48" fillId="16" borderId="81" xfId="0" applyNumberFormat="1" applyFont="1" applyFill="1" applyBorder="1" applyAlignment="1">
      <alignment horizontal="left"/>
    </xf>
    <xf numFmtId="0" fontId="50" fillId="16" borderId="82" xfId="1" applyNumberFormat="1" applyFont="1" applyFill="1" applyBorder="1" applyAlignment="1" applyProtection="1"/>
    <xf numFmtId="0" fontId="50" fillId="16" borderId="81" xfId="1" applyNumberFormat="1" applyFont="1" applyFill="1" applyBorder="1" applyAlignment="1" applyProtection="1"/>
    <xf numFmtId="0" fontId="19" fillId="16" borderId="83" xfId="0" applyNumberFormat="1" applyFont="1" applyFill="1" applyBorder="1" applyAlignment="1"/>
    <xf numFmtId="0" fontId="19" fillId="16" borderId="84" xfId="0" applyNumberFormat="1" applyFont="1" applyFill="1" applyBorder="1" applyAlignment="1"/>
    <xf numFmtId="0" fontId="50" fillId="16" borderId="85" xfId="1" applyNumberFormat="1" applyFont="1" applyFill="1" applyBorder="1" applyAlignment="1" applyProtection="1"/>
    <xf numFmtId="0" fontId="19" fillId="16" borderId="86" xfId="0" applyNumberFormat="1" applyFont="1" applyFill="1" applyBorder="1" applyAlignment="1"/>
    <xf numFmtId="0" fontId="50" fillId="16" borderId="85" xfId="1" applyNumberFormat="1" applyFont="1" applyFill="1" applyBorder="1" applyAlignment="1" applyProtection="1">
      <alignment horizontal="center"/>
    </xf>
    <xf numFmtId="0" fontId="64" fillId="16" borderId="85" xfId="2" applyNumberFormat="1" applyFont="1" applyFill="1" applyBorder="1" applyAlignment="1" applyProtection="1"/>
    <xf numFmtId="0" fontId="50" fillId="16" borderId="85" xfId="0" applyNumberFormat="1" applyFont="1" applyFill="1" applyBorder="1" applyAlignment="1"/>
    <xf numFmtId="0" fontId="50" fillId="0" borderId="0" xfId="0" applyFont="1" applyAlignment="1"/>
    <xf numFmtId="0" fontId="48" fillId="0" borderId="0" xfId="0" applyFont="1" applyAlignment="1">
      <alignment horizontal="center"/>
    </xf>
    <xf numFmtId="0" fontId="48" fillId="0" borderId="0" xfId="0" applyFont="1" applyAlignment="1">
      <alignment horizontal="center"/>
    </xf>
    <xf numFmtId="0" fontId="81" fillId="0" borderId="0" xfId="0" applyFont="1" applyAlignment="1">
      <alignment horizontal="justify" vertical="center"/>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14" fontId="48" fillId="0" borderId="4" xfId="0" applyNumberFormat="1" applyFont="1" applyBorder="1" applyAlignment="1">
      <alignment horizontal="center"/>
    </xf>
    <xf numFmtId="0" fontId="48"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50" fillId="2" borderId="15" xfId="0" applyFont="1" applyFill="1" applyBorder="1" applyAlignment="1">
      <alignment vertical="center"/>
    </xf>
    <xf numFmtId="0" fontId="58" fillId="0" borderId="0" xfId="0" applyFont="1" applyAlignment="1">
      <alignment horizontal="left" vertical="center"/>
    </xf>
    <xf numFmtId="0" fontId="56" fillId="0" borderId="0" xfId="0" applyFont="1" applyAlignment="1">
      <alignment horizontal="center" vertical="center"/>
    </xf>
    <xf numFmtId="0" fontId="58" fillId="7" borderId="32"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32" xfId="0" applyFont="1" applyBorder="1" applyAlignment="1"/>
    <xf numFmtId="0" fontId="58" fillId="0" borderId="29" xfId="0" applyFont="1" applyBorder="1" applyAlignment="1"/>
    <xf numFmtId="0" fontId="58" fillId="0" borderId="0" xfId="0" applyFont="1" applyAlignment="1">
      <alignment shrinkToFit="1"/>
    </xf>
    <xf numFmtId="0" fontId="48" fillId="0" borderId="0" xfId="0" applyFont="1" applyAlignment="1">
      <alignment horizontal="right" vertical="center"/>
    </xf>
    <xf numFmtId="0" fontId="50" fillId="0" borderId="0" xfId="0" applyFont="1" applyAlignment="1">
      <alignment horizontal="righ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39" xfId="0" applyFont="1" applyFill="1" applyBorder="1" applyAlignment="1">
      <alignment horizontal="center" vertical="center"/>
    </xf>
    <xf numFmtId="0" fontId="50" fillId="0" borderId="39"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0" xfId="0" applyFont="1" applyBorder="1" applyAlignment="1">
      <alignment horizontal="center" shrinkToFit="1"/>
    </xf>
    <xf numFmtId="0" fontId="50" fillId="0" borderId="59" xfId="0" applyFont="1" applyBorder="1" applyAlignment="1">
      <alignment horizontal="center" shrinkToFit="1"/>
    </xf>
    <xf numFmtId="0" fontId="2" fillId="0" borderId="60" xfId="0" applyFont="1" applyBorder="1" applyAlignment="1"/>
    <xf numFmtId="0" fontId="0" fillId="0" borderId="59" xfId="0" applyBorder="1" applyAlignment="1"/>
    <xf numFmtId="14" fontId="48" fillId="0" borderId="4" xfId="0" applyNumberFormat="1" applyFont="1" applyBorder="1" applyAlignment="1">
      <alignment horizontal="center"/>
    </xf>
    <xf numFmtId="0" fontId="50" fillId="0" borderId="4" xfId="0" applyFont="1" applyBorder="1" applyAlignment="1">
      <alignment horizontal="center"/>
    </xf>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wrapText="1"/>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16" borderId="85" xfId="1" applyNumberFormat="1" applyFont="1" applyFill="1" applyBorder="1" applyAlignment="1" applyProtection="1">
      <alignment horizontal="center"/>
    </xf>
    <xf numFmtId="0" fontId="50" fillId="16" borderId="85" xfId="0" applyFont="1" applyFill="1" applyBorder="1" applyAlignment="1">
      <alignment horizontal="center"/>
    </xf>
    <xf numFmtId="0" fontId="50" fillId="16" borderId="85" xfId="1" applyNumberFormat="1" applyFont="1" applyFill="1" applyBorder="1" applyAlignment="1" applyProtection="1">
      <alignment horizontal="center" shrinkToFit="1"/>
    </xf>
    <xf numFmtId="0" fontId="50" fillId="16" borderId="85" xfId="0" applyFont="1" applyFill="1" applyBorder="1" applyAlignment="1">
      <alignment horizontal="center" shrinkToFit="1"/>
    </xf>
    <xf numFmtId="6" fontId="50" fillId="16" borderId="85" xfId="1" applyNumberFormat="1" applyFont="1" applyFill="1" applyBorder="1" applyAlignment="1" applyProtection="1"/>
    <xf numFmtId="0" fontId="50" fillId="16" borderId="85" xfId="0" applyFont="1" applyFill="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50" fillId="0" borderId="5" xfId="0" applyFont="1" applyBorder="1" applyAlignment="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60" xfId="0" applyFont="1" applyBorder="1" applyAlignment="1"/>
    <xf numFmtId="0" fontId="50" fillId="0" borderId="59" xfId="0" applyFont="1" applyBorder="1" applyAlignment="1"/>
    <xf numFmtId="14" fontId="48" fillId="0" borderId="60" xfId="0" applyNumberFormat="1" applyFont="1" applyBorder="1" applyAlignment="1">
      <alignment horizontal="center"/>
    </xf>
    <xf numFmtId="0" fontId="50" fillId="0" borderId="59" xfId="0" applyFont="1" applyBorder="1" applyAlignment="1">
      <alignment horizontal="center"/>
    </xf>
    <xf numFmtId="0" fontId="52" fillId="0" borderId="0" xfId="0" applyFont="1" applyAlignment="1">
      <alignment horizontal="left" vertical="center"/>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1" xfId="3" applyFont="1" applyBorder="1" applyAlignment="1">
      <alignment horizontal="left" vertical="center" wrapText="1"/>
    </xf>
    <xf numFmtId="0" fontId="0" fillId="0" borderId="62" xfId="0" applyBorder="1"/>
    <xf numFmtId="0" fontId="0" fillId="0" borderId="63"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4" xfId="0" applyFont="1" applyFill="1" applyBorder="1" applyAlignment="1">
      <alignment horizontal="center" vertical="center"/>
    </xf>
    <xf numFmtId="0" fontId="46" fillId="6" borderId="49" xfId="0" applyFont="1" applyFill="1" applyBorder="1" applyAlignment="1">
      <alignment horizontal="center" vertical="center"/>
    </xf>
    <xf numFmtId="0" fontId="46" fillId="6" borderId="50" xfId="0" applyFont="1" applyFill="1" applyBorder="1" applyAlignment="1">
      <alignment horizontal="center" vertical="center"/>
    </xf>
    <xf numFmtId="0" fontId="46" fillId="6" borderId="55"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4" xfId="0" applyFont="1" applyFill="1" applyBorder="1" applyAlignment="1">
      <alignment horizontal="center" vertical="center"/>
    </xf>
    <xf numFmtId="0" fontId="46" fillId="6" borderId="56"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65"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69"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78" xfId="0" applyFont="1" applyFill="1" applyBorder="1" applyAlignment="1">
      <alignment horizontal="center" vertical="center"/>
    </xf>
    <xf numFmtId="0" fontId="59" fillId="0" borderId="39" xfId="0" applyFont="1" applyBorder="1" applyAlignment="1">
      <alignment horizontal="center" vertical="center"/>
    </xf>
    <xf numFmtId="0" fontId="68" fillId="3" borderId="39" xfId="0" applyFont="1" applyFill="1" applyBorder="1" applyAlignment="1">
      <alignment horizontal="center" vertical="center"/>
    </xf>
    <xf numFmtId="0" fontId="59" fillId="0" borderId="79" xfId="0" applyFont="1" applyBorder="1" applyAlignment="1">
      <alignment vertical="center"/>
    </xf>
    <xf numFmtId="0" fontId="67" fillId="0" borderId="76" xfId="0" applyFont="1" applyBorder="1" applyAlignment="1">
      <alignment horizontal="center" vertical="center"/>
    </xf>
    <xf numFmtId="0" fontId="59" fillId="0" borderId="77" xfId="0" applyFont="1" applyBorder="1" applyAlignment="1">
      <alignment horizontal="center" vertical="center"/>
    </xf>
    <xf numFmtId="0" fontId="47" fillId="4" borderId="70" xfId="0" applyFont="1" applyFill="1" applyBorder="1" applyAlignment="1">
      <alignment horizontal="center" vertical="center" wrapText="1"/>
    </xf>
    <xf numFmtId="0" fontId="59" fillId="4" borderId="71" xfId="0" applyFont="1" applyFill="1" applyBorder="1" applyAlignment="1">
      <alignment horizontal="center" vertical="center"/>
    </xf>
    <xf numFmtId="0" fontId="59" fillId="4" borderId="72" xfId="0" applyFont="1" applyFill="1" applyBorder="1" applyAlignment="1">
      <alignment horizontal="center" vertical="center"/>
    </xf>
    <xf numFmtId="0" fontId="59" fillId="4" borderId="73" xfId="0" applyFont="1" applyFill="1" applyBorder="1" applyAlignment="1">
      <alignment horizontal="center" vertical="center"/>
    </xf>
    <xf numFmtId="0" fontId="62" fillId="0" borderId="41" xfId="0" applyFont="1" applyBorder="1" applyAlignment="1">
      <alignment horizontal="center" vertical="center" wrapText="1" shrinkToFit="1"/>
    </xf>
    <xf numFmtId="0" fontId="61" fillId="0" borderId="34" xfId="0" applyFont="1" applyBorder="1" applyAlignment="1">
      <alignment horizontal="center" vertical="center" wrapText="1" shrinkToFit="1"/>
    </xf>
    <xf numFmtId="0" fontId="61" fillId="0" borderId="35" xfId="0" applyFont="1" applyBorder="1" applyAlignment="1">
      <alignment horizontal="center" vertical="center" wrapText="1" shrinkToFit="1"/>
    </xf>
    <xf numFmtId="0" fontId="61" fillId="0" borderId="36"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37" xfId="0" applyFont="1" applyBorder="1" applyAlignment="1">
      <alignment horizontal="center" vertical="center" wrapText="1" shrinkToFit="1"/>
    </xf>
    <xf numFmtId="0" fontId="67" fillId="0" borderId="74" xfId="0" applyFont="1" applyBorder="1" applyAlignment="1">
      <alignment horizontal="center" vertical="center"/>
    </xf>
    <xf numFmtId="0" fontId="59" fillId="0" borderId="75"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39" xfId="0" applyFont="1" applyBorder="1"/>
    <xf numFmtId="0" fontId="59" fillId="0" borderId="40" xfId="0" applyFont="1" applyBorder="1"/>
    <xf numFmtId="178" fontId="69" fillId="4" borderId="34" xfId="0" applyNumberFormat="1" applyFont="1" applyFill="1" applyBorder="1" applyAlignment="1">
      <alignment vertical="center"/>
    </xf>
    <xf numFmtId="0" fontId="59" fillId="0" borderId="66"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67" xfId="0" applyFont="1" applyBorder="1" applyAlignment="1">
      <alignment horizontal="left" vertical="center"/>
    </xf>
    <xf numFmtId="0" fontId="59" fillId="0" borderId="39" xfId="0" applyFont="1" applyBorder="1" applyAlignment="1">
      <alignment horizontal="left" vertical="center"/>
    </xf>
    <xf numFmtId="0" fontId="59" fillId="0" borderId="40" xfId="0" applyFont="1" applyBorder="1" applyAlignment="1">
      <alignment horizontal="left" vertical="center"/>
    </xf>
    <xf numFmtId="0" fontId="65" fillId="0" borderId="68" xfId="0" applyFont="1" applyBorder="1" applyAlignment="1">
      <alignment horizontal="right" vertical="center"/>
    </xf>
    <xf numFmtId="0" fontId="59" fillId="0" borderId="38"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0" fontId="12" fillId="0" borderId="0" xfId="0" applyFont="1" applyAlignment="1">
      <alignment horizontal="center" shrinkToFit="1"/>
    </xf>
    <xf numFmtId="0" fontId="2" fillId="0" borderId="60" xfId="0" applyFont="1" applyBorder="1"/>
    <xf numFmtId="0" fontId="0" fillId="0" borderId="59" xfId="0" applyBorder="1"/>
    <xf numFmtId="0" fontId="18" fillId="0" borderId="0" xfId="0" applyFont="1" applyAlignment="1">
      <alignment horizontal="center" vertical="center"/>
    </xf>
    <xf numFmtId="0" fontId="13" fillId="0" borderId="0" xfId="0" applyFont="1" applyAlignment="1">
      <alignment horizontal="center" vertical="center"/>
    </xf>
    <xf numFmtId="14" fontId="15" fillId="0" borderId="0" xfId="0" applyNumberFormat="1" applyFont="1" applyAlignment="1">
      <alignment horizontal="center"/>
    </xf>
    <xf numFmtId="0" fontId="17" fillId="0" borderId="0" xfId="0" applyFont="1" applyAlignment="1">
      <alignment horizontal="right" vertical="center"/>
    </xf>
    <xf numFmtId="0" fontId="14" fillId="0" borderId="0" xfId="0" applyFont="1" applyAlignment="1">
      <alignment horizontal="right" vertical="center"/>
    </xf>
    <xf numFmtId="0" fontId="49" fillId="0" borderId="0" xfId="0" applyFont="1" applyAlignment="1">
      <alignment horizontal="right" vertical="center" shrinkToFit="1"/>
    </xf>
    <xf numFmtId="0" fontId="49" fillId="0" borderId="0" xfId="0" applyFont="1" applyAlignment="1">
      <alignment horizontal="left" vertical="center"/>
    </xf>
    <xf numFmtId="0" fontId="52" fillId="0" borderId="0" xfId="0" applyFont="1"/>
    <xf numFmtId="0" fontId="51" fillId="0" borderId="0" xfId="0" applyFont="1" applyAlignment="1">
      <alignment horizontal="right" vertical="center"/>
    </xf>
    <xf numFmtId="0" fontId="50" fillId="0" borderId="0" xfId="0" applyFont="1"/>
    <xf numFmtId="0" fontId="47" fillId="0" borderId="0" xfId="0" applyFont="1" applyAlignment="1">
      <alignment horizontal="center"/>
    </xf>
    <xf numFmtId="0" fontId="15" fillId="0" borderId="0" xfId="0" applyFont="1" applyAlignment="1">
      <alignment horizontal="center"/>
    </xf>
    <xf numFmtId="0" fontId="48" fillId="2" borderId="19" xfId="0" applyFont="1" applyFill="1" applyBorder="1" applyAlignment="1">
      <alignment horizontal="left" vertical="center" wrapText="1"/>
    </xf>
    <xf numFmtId="0" fontId="48" fillId="5" borderId="19" xfId="0" applyFont="1" applyFill="1" applyBorder="1" applyAlignment="1">
      <alignment horizontal="left" vertical="center" wrapText="1"/>
    </xf>
    <xf numFmtId="0" fontId="48" fillId="5" borderId="19" xfId="0" applyFont="1" applyFill="1" applyBorder="1" applyAlignment="1">
      <alignment horizontal="right" vertical="center" wrapText="1"/>
    </xf>
    <xf numFmtId="0" fontId="48" fillId="2" borderId="19" xfId="0" applyFont="1" applyFill="1" applyBorder="1" applyAlignment="1">
      <alignment horizontal="right" vertical="center" wrapText="1"/>
    </xf>
    <xf numFmtId="2" fontId="48" fillId="2" borderId="0" xfId="0" applyNumberFormat="1" applyFont="1" applyFill="1" applyAlignment="1">
      <alignment horizontal="left" vertical="center"/>
    </xf>
    <xf numFmtId="2" fontId="12" fillId="2" borderId="0" xfId="0" applyNumberFormat="1" applyFont="1" applyFill="1" applyAlignment="1">
      <alignment horizontal="left" vertical="center"/>
    </xf>
    <xf numFmtId="0" fontId="16" fillId="2" borderId="0" xfId="0" applyFont="1" applyFill="1" applyAlignment="1">
      <alignment horizontal="left" vertical="center" wrapText="1"/>
    </xf>
    <xf numFmtId="0" fontId="6" fillId="2" borderId="0" xfId="0" applyFont="1" applyFill="1" applyAlignment="1">
      <alignment horizontal="left" vertical="center" wrapText="1"/>
    </xf>
    <xf numFmtId="0" fontId="0" fillId="0" borderId="0" xfId="0" applyAlignment="1">
      <alignment vertical="center"/>
    </xf>
    <xf numFmtId="178" fontId="6" fillId="0" borderId="0" xfId="0" applyNumberFormat="1" applyFont="1" applyAlignment="1">
      <alignment vertical="center"/>
    </xf>
    <xf numFmtId="0" fontId="48" fillId="2" borderId="15" xfId="0" applyFont="1" applyFill="1" applyBorder="1" applyAlignment="1">
      <alignment horizontal="left" vertical="center" wrapText="1"/>
    </xf>
    <xf numFmtId="0" fontId="48" fillId="5" borderId="15" xfId="0" applyFont="1" applyFill="1" applyBorder="1" applyAlignment="1">
      <alignment horizontal="left" vertical="center" wrapText="1"/>
    </xf>
    <xf numFmtId="178" fontId="0" fillId="0" borderId="0" xfId="0" applyNumberFormat="1"/>
    <xf numFmtId="181" fontId="30" fillId="0" borderId="0" xfId="0" applyNumberFormat="1" applyFont="1"/>
    <xf numFmtId="181" fontId="29" fillId="0" borderId="0" xfId="0" applyNumberFormat="1" applyFont="1"/>
    <xf numFmtId="0" fontId="48" fillId="2" borderId="19" xfId="0" applyFont="1" applyFill="1" applyBorder="1" applyAlignment="1">
      <alignment horizontal="left" vertical="center" wrapText="1"/>
    </xf>
    <xf numFmtId="0" fontId="48" fillId="2" borderId="19" xfId="0" applyFont="1" applyFill="1" applyBorder="1" applyAlignment="1">
      <alignment horizontal="left" vertical="center"/>
    </xf>
    <xf numFmtId="0" fontId="48" fillId="2" borderId="20" xfId="0" applyFont="1" applyFill="1" applyBorder="1" applyAlignment="1">
      <alignment horizontal="left" vertical="center"/>
    </xf>
    <xf numFmtId="0" fontId="48" fillId="5" borderId="19" xfId="0" applyFont="1" applyFill="1" applyBorder="1" applyAlignment="1">
      <alignment horizontal="left" vertical="center"/>
    </xf>
    <xf numFmtId="0" fontId="48" fillId="5" borderId="20" xfId="0" applyFont="1" applyFill="1" applyBorder="1" applyAlignment="1">
      <alignment horizontal="left" vertical="center"/>
    </xf>
    <xf numFmtId="0" fontId="50" fillId="2" borderId="0" xfId="0" applyFont="1" applyFill="1" applyAlignment="1">
      <alignment horizontal="left" vertical="center"/>
    </xf>
    <xf numFmtId="180" fontId="2" fillId="2" borderId="0" xfId="0" applyNumberFormat="1" applyFont="1" applyFill="1"/>
    <xf numFmtId="0" fontId="4" fillId="2" borderId="0" xfId="0" applyFont="1" applyFill="1"/>
    <xf numFmtId="0" fontId="3" fillId="2" borderId="0" xfId="0" applyFont="1" applyFill="1"/>
  </cellXfs>
  <cellStyles count="4">
    <cellStyle name="Normal_Graph Paper (combined)" xfId="1" xr:uid="{00000000-0005-0000-0000-000000000000}"/>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644.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644.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a:extLst>
            <a:ext uri="{FF2B5EF4-FFF2-40B4-BE49-F238E27FC236}">
              <a16:creationId xmlns:a16="http://schemas.microsoft.com/office/drawing/2014/main" id="{00000000-0008-0000-0000-000001380000}"/>
            </a:ext>
          </a:extLst>
        </xdr:cNvPr>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a:extLst>
            <a:ext uri="{FF2B5EF4-FFF2-40B4-BE49-F238E27FC236}">
              <a16:creationId xmlns:a16="http://schemas.microsoft.com/office/drawing/2014/main" id="{00000000-0008-0000-0000-000002380000}"/>
            </a:ext>
          </a:extLst>
        </xdr:cNvPr>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a:extLst>
            <a:ext uri="{FF2B5EF4-FFF2-40B4-BE49-F238E27FC236}">
              <a16:creationId xmlns:a16="http://schemas.microsoft.com/office/drawing/2014/main" id="{00000000-0008-0000-0A00-000001400000}"/>
            </a:ext>
          </a:extLst>
        </xdr:cNvPr>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a:extLst>
            <a:ext uri="{FF2B5EF4-FFF2-40B4-BE49-F238E27FC236}">
              <a16:creationId xmlns:a16="http://schemas.microsoft.com/office/drawing/2014/main" id="{00000000-0008-0000-0A00-000002400000}"/>
            </a:ext>
          </a:extLst>
        </xdr:cNvPr>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a:extLst>
            <a:ext uri="{FF2B5EF4-FFF2-40B4-BE49-F238E27FC236}">
              <a16:creationId xmlns:a16="http://schemas.microsoft.com/office/drawing/2014/main" id="{00000000-0008-0000-0A00-000003400000}"/>
            </a:ext>
          </a:extLst>
        </xdr:cNvPr>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a:extLst>
            <a:ext uri="{FF2B5EF4-FFF2-40B4-BE49-F238E27FC236}">
              <a16:creationId xmlns:a16="http://schemas.microsoft.com/office/drawing/2014/main" id="{00000000-0008-0000-0A00-000004400000}"/>
            </a:ext>
          </a:extLst>
        </xdr:cNvPr>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a:extLst>
            <a:ext uri="{FF2B5EF4-FFF2-40B4-BE49-F238E27FC236}">
              <a16:creationId xmlns:a16="http://schemas.microsoft.com/office/drawing/2014/main" id="{00000000-0008-0000-0A00-000005400000}"/>
            </a:ext>
          </a:extLst>
        </xdr:cNvPr>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a:extLst>
            <a:ext uri="{FF2B5EF4-FFF2-40B4-BE49-F238E27FC236}">
              <a16:creationId xmlns:a16="http://schemas.microsoft.com/office/drawing/2014/main" id="{00000000-0008-0000-0A00-000006400000}"/>
            </a:ext>
          </a:extLst>
        </xdr:cNvPr>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a:extLst>
            <a:ext uri="{FF2B5EF4-FFF2-40B4-BE49-F238E27FC236}">
              <a16:creationId xmlns:a16="http://schemas.microsoft.com/office/drawing/2014/main" id="{00000000-0008-0000-0A00-000007400000}"/>
            </a:ext>
          </a:extLst>
        </xdr:cNvPr>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a:extLst>
            <a:ext uri="{FF2B5EF4-FFF2-40B4-BE49-F238E27FC236}">
              <a16:creationId xmlns:a16="http://schemas.microsoft.com/office/drawing/2014/main" id="{00000000-0008-0000-0A00-000008400000}"/>
            </a:ext>
          </a:extLst>
        </xdr:cNvPr>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a:extLst>
            <a:ext uri="{FF2B5EF4-FFF2-40B4-BE49-F238E27FC236}">
              <a16:creationId xmlns:a16="http://schemas.microsoft.com/office/drawing/2014/main" id="{00000000-0008-0000-0A00-000009400000}"/>
            </a:ext>
          </a:extLst>
        </xdr:cNvPr>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a:extLst>
            <a:ext uri="{FF2B5EF4-FFF2-40B4-BE49-F238E27FC236}">
              <a16:creationId xmlns:a16="http://schemas.microsoft.com/office/drawing/2014/main" id="{00000000-0008-0000-0A00-00000A400000}"/>
            </a:ext>
          </a:extLst>
        </xdr:cNvPr>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a:extLst>
            <a:ext uri="{FF2B5EF4-FFF2-40B4-BE49-F238E27FC236}">
              <a16:creationId xmlns:a16="http://schemas.microsoft.com/office/drawing/2014/main" id="{00000000-0008-0000-0A00-00000B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a:extLst>
            <a:ext uri="{FF2B5EF4-FFF2-40B4-BE49-F238E27FC236}">
              <a16:creationId xmlns:a16="http://schemas.microsoft.com/office/drawing/2014/main" id="{00000000-0008-0000-0A00-00000C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a:extLst>
            <a:ext uri="{FF2B5EF4-FFF2-40B4-BE49-F238E27FC236}">
              <a16:creationId xmlns:a16="http://schemas.microsoft.com/office/drawing/2014/main" id="{00000000-0008-0000-0B00-000001240000}"/>
            </a:ext>
          </a:extLst>
        </xdr:cNvPr>
        <xdr:cNvSpPr>
          <a:spLocks noChangeArrowheads="1"/>
        </xdr:cNvSpPr>
      </xdr:nvSpPr>
      <xdr:spPr bwMode="auto">
        <a:xfrm>
          <a:off x="5829300" y="53816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a:extLst>
            <a:ext uri="{FF2B5EF4-FFF2-40B4-BE49-F238E27FC236}">
              <a16:creationId xmlns:a16="http://schemas.microsoft.com/office/drawing/2014/main" id="{00000000-0008-0000-0B00-000002240000}"/>
            </a:ext>
          </a:extLst>
        </xdr:cNvPr>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a:extLst>
            <a:ext uri="{FF2B5EF4-FFF2-40B4-BE49-F238E27FC236}">
              <a16:creationId xmlns:a16="http://schemas.microsoft.com/office/drawing/2014/main" id="{00000000-0008-0000-0B00-000003240000}"/>
            </a:ext>
          </a:extLst>
        </xdr:cNvPr>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a:extLst>
            <a:ext uri="{FF2B5EF4-FFF2-40B4-BE49-F238E27FC236}">
              <a16:creationId xmlns:a16="http://schemas.microsoft.com/office/drawing/2014/main" id="{00000000-0008-0000-0B00-000004240000}"/>
            </a:ext>
          </a:extLst>
        </xdr:cNvPr>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a:extLst>
            <a:ext uri="{FF2B5EF4-FFF2-40B4-BE49-F238E27FC236}">
              <a16:creationId xmlns:a16="http://schemas.microsoft.com/office/drawing/2014/main" id="{00000000-0008-0000-0B00-000005240000}"/>
            </a:ext>
          </a:extLst>
        </xdr:cNvPr>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a:extLst>
            <a:ext uri="{FF2B5EF4-FFF2-40B4-BE49-F238E27FC236}">
              <a16:creationId xmlns:a16="http://schemas.microsoft.com/office/drawing/2014/main" id="{00000000-0008-0000-0B00-000006240000}"/>
            </a:ext>
          </a:extLst>
        </xdr:cNvPr>
        <xdr:cNvSpPr>
          <a:spLocks noChangeArrowheads="1"/>
        </xdr:cNvSpPr>
      </xdr:nvSpPr>
      <xdr:spPr bwMode="auto">
        <a:xfrm>
          <a:off x="5829300" y="1237297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a:extLst>
            <a:ext uri="{FF2B5EF4-FFF2-40B4-BE49-F238E27FC236}">
              <a16:creationId xmlns:a16="http://schemas.microsoft.com/office/drawing/2014/main" id="{00000000-0008-0000-0B00-000007240000}"/>
            </a:ext>
          </a:extLst>
        </xdr:cNvPr>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a:extLst>
            <a:ext uri="{FF2B5EF4-FFF2-40B4-BE49-F238E27FC236}">
              <a16:creationId xmlns:a16="http://schemas.microsoft.com/office/drawing/2014/main" id="{00000000-0008-0000-0B00-000008240000}"/>
            </a:ext>
          </a:extLst>
        </xdr:cNvPr>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a:extLst>
            <a:ext uri="{FF2B5EF4-FFF2-40B4-BE49-F238E27FC236}">
              <a16:creationId xmlns:a16="http://schemas.microsoft.com/office/drawing/2014/main" id="{00000000-0008-0000-0B00-000009240000}"/>
            </a:ext>
          </a:extLst>
        </xdr:cNvPr>
        <xdr:cNvSpPr>
          <a:spLocks noChangeArrowheads="1"/>
        </xdr:cNvSpPr>
      </xdr:nvSpPr>
      <xdr:spPr bwMode="auto">
        <a:xfrm>
          <a:off x="3028950" y="940117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a:extLst>
            <a:ext uri="{FF2B5EF4-FFF2-40B4-BE49-F238E27FC236}">
              <a16:creationId xmlns:a16="http://schemas.microsoft.com/office/drawing/2014/main" id="{00000000-0008-0000-0B00-00000A240000}"/>
            </a:ext>
          </a:extLst>
        </xdr:cNvPr>
        <xdr:cNvSpPr>
          <a:spLocks noChangeArrowheads="1"/>
        </xdr:cNvSpPr>
      </xdr:nvSpPr>
      <xdr:spPr bwMode="auto">
        <a:xfrm>
          <a:off x="3038475" y="95821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a:extLst>
            <a:ext uri="{FF2B5EF4-FFF2-40B4-BE49-F238E27FC236}">
              <a16:creationId xmlns:a16="http://schemas.microsoft.com/office/drawing/2014/main" id="{00000000-0008-0000-0B00-00000B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a:extLst>
            <a:ext uri="{FF2B5EF4-FFF2-40B4-BE49-F238E27FC236}">
              <a16:creationId xmlns:a16="http://schemas.microsoft.com/office/drawing/2014/main" id="{00000000-0008-0000-0B00-00000C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30</xdr:row>
      <xdr:rowOff>0</xdr:rowOff>
    </xdr:from>
    <xdr:to>
      <xdr:col>9</xdr:col>
      <xdr:colOff>171450</xdr:colOff>
      <xdr:row>30</xdr:row>
      <xdr:rowOff>0</xdr:rowOff>
    </xdr:to>
    <xdr:sp macro="" textlink="">
      <xdr:nvSpPr>
        <xdr:cNvPr id="2049" name="Text Box 5">
          <a:extLst>
            <a:ext uri="{FF2B5EF4-FFF2-40B4-BE49-F238E27FC236}">
              <a16:creationId xmlns:a16="http://schemas.microsoft.com/office/drawing/2014/main" id="{00000000-0008-0000-0100-000001080000}"/>
            </a:ext>
          </a:extLst>
        </xdr:cNvPr>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19</xdr:row>
      <xdr:rowOff>0</xdr:rowOff>
    </xdr:from>
    <xdr:to>
      <xdr:col>9</xdr:col>
      <xdr:colOff>171450</xdr:colOff>
      <xdr:row>19</xdr:row>
      <xdr:rowOff>0</xdr:rowOff>
    </xdr:to>
    <xdr:sp macro="" textlink="">
      <xdr:nvSpPr>
        <xdr:cNvPr id="2051" name="Text Box 5">
          <a:extLst>
            <a:ext uri="{FF2B5EF4-FFF2-40B4-BE49-F238E27FC236}">
              <a16:creationId xmlns:a16="http://schemas.microsoft.com/office/drawing/2014/main" id="{00000000-0008-0000-0100-000003080000}"/>
            </a:ext>
          </a:extLst>
        </xdr:cNvPr>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219076</xdr:colOff>
      <xdr:row>1</xdr:row>
      <xdr:rowOff>95250</xdr:rowOff>
    </xdr:from>
    <xdr:to>
      <xdr:col>10</xdr:col>
      <xdr:colOff>923926</xdr:colOff>
      <xdr:row>1</xdr:row>
      <xdr:rowOff>638175</xdr:rowOff>
    </xdr:to>
    <xdr:pic>
      <xdr:nvPicPr>
        <xdr:cNvPr id="5" name="図 4">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2" r:link="rId3"/>
        <a:stretch>
          <a:fillRect/>
        </a:stretch>
      </xdr:blipFill>
      <xdr:spPr>
        <a:xfrm>
          <a:off x="6829426" y="285750"/>
          <a:ext cx="70485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 name="Text Box 5">
          <a:extLst>
            <a:ext uri="{FF2B5EF4-FFF2-40B4-BE49-F238E27FC236}">
              <a16:creationId xmlns:a16="http://schemas.microsoft.com/office/drawing/2014/main" id="{099EBFEA-6BE2-8C43-924B-F94FB8594973}"/>
            </a:ext>
          </a:extLst>
        </xdr:cNvPr>
        <xdr:cNvSpPr txBox="1">
          <a:spLocks noChangeArrowheads="1"/>
        </xdr:cNvSpPr>
      </xdr:nvSpPr>
      <xdr:spPr bwMode="auto">
        <a:xfrm>
          <a:off x="5295900" y="5969000"/>
          <a:ext cx="136525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3" name="Text Box 5">
          <a:extLst>
            <a:ext uri="{FF2B5EF4-FFF2-40B4-BE49-F238E27FC236}">
              <a16:creationId xmlns:a16="http://schemas.microsoft.com/office/drawing/2014/main" id="{966AB570-62B1-7E4E-A80E-042AAAE5A16B}"/>
            </a:ext>
          </a:extLst>
        </xdr:cNvPr>
        <xdr:cNvSpPr txBox="1">
          <a:spLocks noChangeArrowheads="1"/>
        </xdr:cNvSpPr>
      </xdr:nvSpPr>
      <xdr:spPr bwMode="auto">
        <a:xfrm>
          <a:off x="5295900" y="3886200"/>
          <a:ext cx="136525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4" name="Picture 3">
          <a:extLst>
            <a:ext uri="{FF2B5EF4-FFF2-40B4-BE49-F238E27FC236}">
              <a16:creationId xmlns:a16="http://schemas.microsoft.com/office/drawing/2014/main" id="{EB85EA18-D2DE-B24E-BD1A-1EC6689CD6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1350" y="323850"/>
          <a:ext cx="17462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a:extLst>
            <a:ext uri="{FF2B5EF4-FFF2-40B4-BE49-F238E27FC236}">
              <a16:creationId xmlns:a16="http://schemas.microsoft.com/office/drawing/2014/main" id="{E776272D-F5D2-EC49-A134-E65DC45BF3B7}"/>
            </a:ext>
          </a:extLst>
        </xdr:cNvPr>
        <xdr:cNvSpPr txBox="1">
          <a:spLocks noChangeArrowheads="1"/>
        </xdr:cNvSpPr>
      </xdr:nvSpPr>
      <xdr:spPr bwMode="auto">
        <a:xfrm>
          <a:off x="5295900" y="5969000"/>
          <a:ext cx="136525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a:extLst>
            <a:ext uri="{FF2B5EF4-FFF2-40B4-BE49-F238E27FC236}">
              <a16:creationId xmlns:a16="http://schemas.microsoft.com/office/drawing/2014/main" id="{7A1EF2F4-73E7-474F-9E00-038958E528D2}"/>
            </a:ext>
          </a:extLst>
        </xdr:cNvPr>
        <xdr:cNvSpPr txBox="1">
          <a:spLocks noChangeArrowheads="1"/>
        </xdr:cNvSpPr>
      </xdr:nvSpPr>
      <xdr:spPr bwMode="auto">
        <a:xfrm>
          <a:off x="5295900" y="3886200"/>
          <a:ext cx="136525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a:extLst>
            <a:ext uri="{FF2B5EF4-FFF2-40B4-BE49-F238E27FC236}">
              <a16:creationId xmlns:a16="http://schemas.microsoft.com/office/drawing/2014/main" id="{140E1E33-A5E3-BB46-87AB-36E390F864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1350" y="323850"/>
          <a:ext cx="17462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0</xdr:colOff>
      <xdr:row>1</xdr:row>
      <xdr:rowOff>0</xdr:rowOff>
    </xdr:from>
    <xdr:to>
      <xdr:col>10</xdr:col>
      <xdr:colOff>1019175</xdr:colOff>
      <xdr:row>1</xdr:row>
      <xdr:rowOff>695325</xdr:rowOff>
    </xdr:to>
    <xdr:pic>
      <xdr:nvPicPr>
        <xdr:cNvPr id="8" name="図 7">
          <a:extLst>
            <a:ext uri="{FF2B5EF4-FFF2-40B4-BE49-F238E27FC236}">
              <a16:creationId xmlns:a16="http://schemas.microsoft.com/office/drawing/2014/main" id="{25FF24E2-439E-6F43-86CD-DBFB19EFC186}"/>
            </a:ext>
          </a:extLst>
        </xdr:cNvPr>
        <xdr:cNvPicPr>
          <a:picLocks/>
        </xdr:cNvPicPr>
      </xdr:nvPicPr>
      <xdr:blipFill>
        <a:blip xmlns:r="http://schemas.openxmlformats.org/officeDocument/2006/relationships" r:embed="rId2" r:link="rId3"/>
        <a:stretch>
          <a:fillRect/>
        </a:stretch>
      </xdr:blipFill>
      <xdr:spPr>
        <a:xfrm>
          <a:off x="7531100" y="190500"/>
          <a:ext cx="1019175"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a:extLst>
            <a:ext uri="{FF2B5EF4-FFF2-40B4-BE49-F238E27FC236}">
              <a16:creationId xmlns:a16="http://schemas.microsoft.com/office/drawing/2014/main" id="{00000000-0008-0000-0300-000001140000}"/>
            </a:ext>
          </a:extLst>
        </xdr:cNvPr>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a:extLst>
            <a:ext uri="{FF2B5EF4-FFF2-40B4-BE49-F238E27FC236}">
              <a16:creationId xmlns:a16="http://schemas.microsoft.com/office/drawing/2014/main" id="{00000000-0008-0000-0400-0000013C0000}"/>
            </a:ext>
          </a:extLst>
        </xdr:cNvPr>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a:extLst>
            <a:ext uri="{FF2B5EF4-FFF2-40B4-BE49-F238E27FC236}">
              <a16:creationId xmlns:a16="http://schemas.microsoft.com/office/drawing/2014/main" id="{00000000-0008-0000-0400-0000023C0000}"/>
            </a:ext>
          </a:extLst>
        </xdr:cNvPr>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a:extLst>
            <a:ext uri="{FF2B5EF4-FFF2-40B4-BE49-F238E27FC236}">
              <a16:creationId xmlns:a16="http://schemas.microsoft.com/office/drawing/2014/main" id="{00000000-0008-0000-0400-000003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a:extLst>
            <a:ext uri="{FF2B5EF4-FFF2-40B4-BE49-F238E27FC236}">
              <a16:creationId xmlns:a16="http://schemas.microsoft.com/office/drawing/2014/main" id="{00000000-0008-0000-0400-0000043C0000}"/>
            </a:ext>
          </a:extLst>
        </xdr:cNvPr>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a:extLst>
            <a:ext uri="{FF2B5EF4-FFF2-40B4-BE49-F238E27FC236}">
              <a16:creationId xmlns:a16="http://schemas.microsoft.com/office/drawing/2014/main" id="{00000000-0008-0000-0400-0000053C0000}"/>
            </a:ext>
          </a:extLst>
        </xdr:cNvPr>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a:extLst>
            <a:ext uri="{FF2B5EF4-FFF2-40B4-BE49-F238E27FC236}">
              <a16:creationId xmlns:a16="http://schemas.microsoft.com/office/drawing/2014/main" id="{00000000-0008-0000-0400-0000063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a:extLst>
            <a:ext uri="{FF2B5EF4-FFF2-40B4-BE49-F238E27FC236}">
              <a16:creationId xmlns:a16="http://schemas.microsoft.com/office/drawing/2014/main" id="{00000000-0008-0000-0700-000006180000}"/>
            </a:ext>
          </a:extLst>
        </xdr:cNvPr>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a:extLst>
            <a:ext uri="{FF2B5EF4-FFF2-40B4-BE49-F238E27FC236}">
              <a16:creationId xmlns:a16="http://schemas.microsoft.com/office/drawing/2014/main" id="{00000000-0008-0000-0700-000001180000}"/>
            </a:ext>
          </a:extLst>
        </xdr:cNvPr>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a:extLst>
            <a:ext uri="{FF2B5EF4-FFF2-40B4-BE49-F238E27FC236}">
              <a16:creationId xmlns:a16="http://schemas.microsoft.com/office/drawing/2014/main" id="{00000000-0008-0000-0700-000002180000}"/>
            </a:ext>
          </a:extLst>
        </xdr:cNvPr>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a:extLst>
            <a:ext uri="{FF2B5EF4-FFF2-40B4-BE49-F238E27FC236}">
              <a16:creationId xmlns:a16="http://schemas.microsoft.com/office/drawing/2014/main" id="{00000000-0008-0000-0700-000004180000}"/>
            </a:ext>
          </a:extLst>
        </xdr:cNvPr>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a:extLst>
            <a:ext uri="{FF2B5EF4-FFF2-40B4-BE49-F238E27FC236}">
              <a16:creationId xmlns:a16="http://schemas.microsoft.com/office/drawing/2014/main" id="{00000000-0008-0000-0700-000005180000}"/>
            </a:ext>
          </a:extLst>
        </xdr:cNvPr>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a:extLst>
            <a:ext uri="{FF2B5EF4-FFF2-40B4-BE49-F238E27FC236}">
              <a16:creationId xmlns:a16="http://schemas.microsoft.com/office/drawing/2014/main" id="{00000000-0008-0000-0700-000007180000}"/>
            </a:ext>
          </a:extLst>
        </xdr:cNvPr>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a:extLst>
            <a:ext uri="{FF2B5EF4-FFF2-40B4-BE49-F238E27FC236}">
              <a16:creationId xmlns:a16="http://schemas.microsoft.com/office/drawing/2014/main" id="{00000000-0008-0000-0700-000008180000}"/>
            </a:ext>
          </a:extLst>
        </xdr:cNvPr>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a:extLst>
            <a:ext uri="{FF2B5EF4-FFF2-40B4-BE49-F238E27FC236}">
              <a16:creationId xmlns:a16="http://schemas.microsoft.com/office/drawing/2014/main" id="{00000000-0008-0000-0700-000009180000}"/>
            </a:ext>
          </a:extLst>
        </xdr:cNvPr>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a:extLst>
            <a:ext uri="{FF2B5EF4-FFF2-40B4-BE49-F238E27FC236}">
              <a16:creationId xmlns:a16="http://schemas.microsoft.com/office/drawing/2014/main" id="{00000000-0008-0000-0700-00000A180000}"/>
            </a:ext>
          </a:extLst>
        </xdr:cNvPr>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a:extLst>
            <a:ext uri="{FF2B5EF4-FFF2-40B4-BE49-F238E27FC236}">
              <a16:creationId xmlns:a16="http://schemas.microsoft.com/office/drawing/2014/main" id="{00000000-0008-0000-0700-00000B180000}"/>
            </a:ext>
          </a:extLst>
        </xdr:cNvPr>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a:extLst>
            <a:ext uri="{FF2B5EF4-FFF2-40B4-BE49-F238E27FC236}">
              <a16:creationId xmlns:a16="http://schemas.microsoft.com/office/drawing/2014/main" id="{00000000-0008-0000-0700-00000C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a:extLst>
            <a:ext uri="{FF2B5EF4-FFF2-40B4-BE49-F238E27FC236}">
              <a16:creationId xmlns:a16="http://schemas.microsoft.com/office/drawing/2014/main" id="{00000000-0008-0000-0700-00000D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a:extLst>
            <a:ext uri="{FF2B5EF4-FFF2-40B4-BE49-F238E27FC236}">
              <a16:creationId xmlns:a16="http://schemas.microsoft.com/office/drawing/2014/main" id="{00000000-0008-0000-0800-0000011C0000}"/>
            </a:ext>
          </a:extLst>
        </xdr:cNvPr>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a:extLst>
            <a:ext uri="{FF2B5EF4-FFF2-40B4-BE49-F238E27FC236}">
              <a16:creationId xmlns:a16="http://schemas.microsoft.com/office/drawing/2014/main" id="{00000000-0008-0000-0800-0000021C0000}"/>
            </a:ext>
          </a:extLst>
        </xdr:cNvPr>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a:extLst>
            <a:ext uri="{FF2B5EF4-FFF2-40B4-BE49-F238E27FC236}">
              <a16:creationId xmlns:a16="http://schemas.microsoft.com/office/drawing/2014/main" id="{00000000-0008-0000-0800-0000031C0000}"/>
            </a:ext>
          </a:extLst>
        </xdr:cNvPr>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a:extLst>
            <a:ext uri="{FF2B5EF4-FFF2-40B4-BE49-F238E27FC236}">
              <a16:creationId xmlns:a16="http://schemas.microsoft.com/office/drawing/2014/main" id="{00000000-0008-0000-0800-0000041C0000}"/>
            </a:ext>
          </a:extLst>
        </xdr:cNvPr>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a:extLst>
            <a:ext uri="{FF2B5EF4-FFF2-40B4-BE49-F238E27FC236}">
              <a16:creationId xmlns:a16="http://schemas.microsoft.com/office/drawing/2014/main" id="{00000000-0008-0000-0800-0000051C0000}"/>
            </a:ext>
          </a:extLst>
        </xdr:cNvPr>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a:extLst>
            <a:ext uri="{FF2B5EF4-FFF2-40B4-BE49-F238E27FC236}">
              <a16:creationId xmlns:a16="http://schemas.microsoft.com/office/drawing/2014/main" id="{00000000-0008-0000-0800-0000061C0000}"/>
            </a:ext>
          </a:extLst>
        </xdr:cNvPr>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a:extLst>
            <a:ext uri="{FF2B5EF4-FFF2-40B4-BE49-F238E27FC236}">
              <a16:creationId xmlns:a16="http://schemas.microsoft.com/office/drawing/2014/main" id="{00000000-0008-0000-0800-0000071C0000}"/>
            </a:ext>
          </a:extLst>
        </xdr:cNvPr>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a:extLst>
            <a:ext uri="{FF2B5EF4-FFF2-40B4-BE49-F238E27FC236}">
              <a16:creationId xmlns:a16="http://schemas.microsoft.com/office/drawing/2014/main" id="{00000000-0008-0000-0800-0000081C0000}"/>
            </a:ext>
          </a:extLst>
        </xdr:cNvPr>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a:extLst>
            <a:ext uri="{FF2B5EF4-FFF2-40B4-BE49-F238E27FC236}">
              <a16:creationId xmlns:a16="http://schemas.microsoft.com/office/drawing/2014/main" id="{00000000-0008-0000-0800-0000091C0000}"/>
            </a:ext>
          </a:extLst>
        </xdr:cNvPr>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a:extLst>
            <a:ext uri="{FF2B5EF4-FFF2-40B4-BE49-F238E27FC236}">
              <a16:creationId xmlns:a16="http://schemas.microsoft.com/office/drawing/2014/main" id="{00000000-0008-0000-0800-00000A1C0000}"/>
            </a:ext>
          </a:extLst>
        </xdr:cNvPr>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a:extLst>
            <a:ext uri="{FF2B5EF4-FFF2-40B4-BE49-F238E27FC236}">
              <a16:creationId xmlns:a16="http://schemas.microsoft.com/office/drawing/2014/main" id="{00000000-0008-0000-0800-00000B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a:extLst>
            <a:ext uri="{FF2B5EF4-FFF2-40B4-BE49-F238E27FC236}">
              <a16:creationId xmlns:a16="http://schemas.microsoft.com/office/drawing/2014/main" id="{00000000-0008-0000-0800-00000C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a:extLst>
            <a:ext uri="{FF2B5EF4-FFF2-40B4-BE49-F238E27FC236}">
              <a16:creationId xmlns:a16="http://schemas.microsoft.com/office/drawing/2014/main" id="{00000000-0008-0000-0900-000001200000}"/>
            </a:ext>
          </a:extLst>
        </xdr:cNvPr>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a:extLst>
            <a:ext uri="{FF2B5EF4-FFF2-40B4-BE49-F238E27FC236}">
              <a16:creationId xmlns:a16="http://schemas.microsoft.com/office/drawing/2014/main" id="{00000000-0008-0000-0900-000002200000}"/>
            </a:ext>
          </a:extLst>
        </xdr:cNvPr>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a:extLst>
            <a:ext uri="{FF2B5EF4-FFF2-40B4-BE49-F238E27FC236}">
              <a16:creationId xmlns:a16="http://schemas.microsoft.com/office/drawing/2014/main" id="{00000000-0008-0000-0900-000003200000}"/>
            </a:ext>
          </a:extLst>
        </xdr:cNvPr>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a:extLst>
            <a:ext uri="{FF2B5EF4-FFF2-40B4-BE49-F238E27FC236}">
              <a16:creationId xmlns:a16="http://schemas.microsoft.com/office/drawing/2014/main" id="{00000000-0008-0000-0900-000004200000}"/>
            </a:ext>
          </a:extLst>
        </xdr:cNvPr>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a:extLst>
            <a:ext uri="{FF2B5EF4-FFF2-40B4-BE49-F238E27FC236}">
              <a16:creationId xmlns:a16="http://schemas.microsoft.com/office/drawing/2014/main" id="{00000000-0008-0000-0900-000005200000}"/>
            </a:ext>
          </a:extLst>
        </xdr:cNvPr>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a:extLst>
            <a:ext uri="{FF2B5EF4-FFF2-40B4-BE49-F238E27FC236}">
              <a16:creationId xmlns:a16="http://schemas.microsoft.com/office/drawing/2014/main" id="{00000000-0008-0000-0900-000006200000}"/>
            </a:ext>
          </a:extLst>
        </xdr:cNvPr>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a:extLst>
            <a:ext uri="{FF2B5EF4-FFF2-40B4-BE49-F238E27FC236}">
              <a16:creationId xmlns:a16="http://schemas.microsoft.com/office/drawing/2014/main" id="{00000000-0008-0000-0900-000007200000}"/>
            </a:ext>
          </a:extLst>
        </xdr:cNvPr>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a:extLst>
            <a:ext uri="{FF2B5EF4-FFF2-40B4-BE49-F238E27FC236}">
              <a16:creationId xmlns:a16="http://schemas.microsoft.com/office/drawing/2014/main" id="{00000000-0008-0000-0900-000008200000}"/>
            </a:ext>
          </a:extLst>
        </xdr:cNvPr>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a:extLst>
            <a:ext uri="{FF2B5EF4-FFF2-40B4-BE49-F238E27FC236}">
              <a16:creationId xmlns:a16="http://schemas.microsoft.com/office/drawing/2014/main" id="{00000000-0008-0000-0900-000009200000}"/>
            </a:ext>
          </a:extLst>
        </xdr:cNvPr>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a:extLst>
            <a:ext uri="{FF2B5EF4-FFF2-40B4-BE49-F238E27FC236}">
              <a16:creationId xmlns:a16="http://schemas.microsoft.com/office/drawing/2014/main" id="{00000000-0008-0000-0900-00000A200000}"/>
            </a:ext>
          </a:extLst>
        </xdr:cNvPr>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a:extLst>
            <a:ext uri="{FF2B5EF4-FFF2-40B4-BE49-F238E27FC236}">
              <a16:creationId xmlns:a16="http://schemas.microsoft.com/office/drawing/2014/main" id="{00000000-0008-0000-0900-00000B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a:extLst>
            <a:ext uri="{FF2B5EF4-FFF2-40B4-BE49-F238E27FC236}">
              <a16:creationId xmlns:a16="http://schemas.microsoft.com/office/drawing/2014/main" id="{00000000-0008-0000-0900-00000C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giringi-office@giringi.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showGridLines="0" zoomScaleNormal="100" workbookViewId="0">
      <selection sqref="A1:H1"/>
    </sheetView>
  </sheetViews>
  <sheetFormatPr baseColWidth="10" defaultColWidth="8.83203125" defaultRowHeight="13"/>
  <cols>
    <col min="1" max="1" width="5.33203125" customWidth="1"/>
    <col min="2" max="2" width="29.6640625" customWidth="1"/>
    <col min="3" max="3" width="14.6640625" customWidth="1"/>
    <col min="4" max="4" width="18.6640625" customWidth="1"/>
    <col min="5" max="5" width="12.6640625" customWidth="1"/>
    <col min="6" max="6" width="15.1640625" customWidth="1"/>
    <col min="7" max="7" width="10.6640625" style="50" customWidth="1"/>
    <col min="8" max="8" width="9.33203125" customWidth="1"/>
  </cols>
  <sheetData>
    <row r="1" spans="1:8" ht="25" customHeight="1">
      <c r="A1" s="336" t="s">
        <v>217</v>
      </c>
      <c r="B1" s="336"/>
      <c r="C1" s="336"/>
      <c r="D1" s="336"/>
      <c r="E1" s="336"/>
      <c r="F1" s="336"/>
      <c r="G1" s="336"/>
      <c r="H1" s="336"/>
    </row>
    <row r="3" spans="1:8" ht="25" customHeight="1">
      <c r="A3" s="51"/>
      <c r="B3" s="205" t="s">
        <v>112</v>
      </c>
      <c r="C3" s="302" t="str">
        <f>+予算書!B6</f>
        <v>血液・輸血合同</v>
      </c>
      <c r="D3" s="335" t="s">
        <v>115</v>
      </c>
      <c r="E3" s="335"/>
      <c r="F3" s="335"/>
      <c r="G3" s="335"/>
      <c r="H3" s="335"/>
    </row>
    <row r="4" spans="1:8" ht="25" customHeight="1">
      <c r="A4" s="52"/>
      <c r="B4" s="205" t="s">
        <v>121</v>
      </c>
      <c r="C4" s="206" t="str">
        <f>+予算書!C12</f>
        <v>2020年 1月12日（日）　10：00 ～ 12：00</v>
      </c>
      <c r="D4" s="206"/>
      <c r="E4" s="206"/>
      <c r="F4" s="206"/>
      <c r="G4" s="207"/>
      <c r="H4" s="206"/>
    </row>
    <row r="5" spans="1:8" ht="25" customHeight="1">
      <c r="A5" s="52"/>
      <c r="B5" s="205" t="s">
        <v>122</v>
      </c>
      <c r="C5" s="206" t="str">
        <f>+予算書!C13</f>
        <v>岐阜県立多治見病院　臨床検査科技師室</v>
      </c>
      <c r="D5" s="206"/>
      <c r="E5" s="206"/>
      <c r="F5" s="206"/>
      <c r="G5" s="207"/>
      <c r="H5" s="206"/>
    </row>
    <row r="6" spans="1:8" ht="25" customHeight="1">
      <c r="A6" s="52"/>
      <c r="B6" s="205" t="s">
        <v>123</v>
      </c>
      <c r="C6" s="341" t="str">
        <f>+予算書!C14</f>
        <v>岐臨技　精度管理報告　血液　講師：岐阜市民病院　　　乾　ゆう　技師</v>
      </c>
      <c r="D6" s="341"/>
      <c r="E6" s="341"/>
      <c r="F6" s="341"/>
      <c r="G6" s="341"/>
      <c r="H6" s="341"/>
    </row>
    <row r="7" spans="1:8" ht="10" customHeight="1">
      <c r="A7" s="52"/>
      <c r="B7" s="52"/>
      <c r="C7" s="52"/>
      <c r="D7" s="52"/>
      <c r="E7" s="52"/>
      <c r="F7" s="52"/>
      <c r="G7" s="53"/>
      <c r="H7" s="54"/>
    </row>
    <row r="8" spans="1:8" ht="51">
      <c r="A8" s="209" t="s">
        <v>116</v>
      </c>
      <c r="B8" s="209" t="s">
        <v>113</v>
      </c>
      <c r="C8" s="209" t="s">
        <v>114</v>
      </c>
      <c r="D8" s="337" t="s">
        <v>120</v>
      </c>
      <c r="E8" s="338"/>
      <c r="F8" s="210" t="s">
        <v>119</v>
      </c>
      <c r="G8" s="217" t="s">
        <v>231</v>
      </c>
      <c r="H8" s="218" t="s">
        <v>118</v>
      </c>
    </row>
    <row r="9" spans="1:8" ht="29" customHeight="1">
      <c r="A9" s="211">
        <v>1</v>
      </c>
      <c r="B9" s="214"/>
      <c r="C9" s="211"/>
      <c r="D9" s="339"/>
      <c r="E9" s="340"/>
      <c r="F9" s="215" t="s">
        <v>247</v>
      </c>
      <c r="G9" s="216"/>
      <c r="H9" s="216" t="s">
        <v>117</v>
      </c>
    </row>
    <row r="10" spans="1:8" ht="29" customHeight="1">
      <c r="A10" s="211">
        <v>2</v>
      </c>
      <c r="B10" s="214"/>
      <c r="C10" s="211"/>
      <c r="D10" s="339"/>
      <c r="E10" s="340"/>
      <c r="F10" s="215" t="str">
        <f>+$F$9</f>
        <v>H30－</v>
      </c>
      <c r="G10" s="216"/>
      <c r="H10" s="216" t="s">
        <v>117</v>
      </c>
    </row>
    <row r="11" spans="1:8" ht="29" customHeight="1">
      <c r="A11" s="211">
        <v>3</v>
      </c>
      <c r="B11" s="214"/>
      <c r="C11" s="211"/>
      <c r="D11" s="339"/>
      <c r="E11" s="340"/>
      <c r="F11" s="215" t="str">
        <f t="shared" ref="F11:F38" si="0">+$F$9</f>
        <v>H30－</v>
      </c>
      <c r="G11" s="216"/>
      <c r="H11" s="216" t="s">
        <v>117</v>
      </c>
    </row>
    <row r="12" spans="1:8" ht="29" customHeight="1">
      <c r="A12" s="211">
        <v>4</v>
      </c>
      <c r="B12" s="214"/>
      <c r="C12" s="211"/>
      <c r="D12" s="339"/>
      <c r="E12" s="340"/>
      <c r="F12" s="215" t="str">
        <f t="shared" si="0"/>
        <v>H30－</v>
      </c>
      <c r="G12" s="216"/>
      <c r="H12" s="216" t="s">
        <v>117</v>
      </c>
    </row>
    <row r="13" spans="1:8" ht="29" customHeight="1">
      <c r="A13" s="211">
        <v>5</v>
      </c>
      <c r="B13" s="214"/>
      <c r="C13" s="211"/>
      <c r="D13" s="339"/>
      <c r="E13" s="340"/>
      <c r="F13" s="215" t="str">
        <f t="shared" si="0"/>
        <v>H30－</v>
      </c>
      <c r="G13" s="216"/>
      <c r="H13" s="216" t="s">
        <v>117</v>
      </c>
    </row>
    <row r="14" spans="1:8" ht="29" customHeight="1">
      <c r="A14" s="211">
        <v>6</v>
      </c>
      <c r="B14" s="214"/>
      <c r="C14" s="211"/>
      <c r="D14" s="339"/>
      <c r="E14" s="340"/>
      <c r="F14" s="215" t="str">
        <f t="shared" si="0"/>
        <v>H30－</v>
      </c>
      <c r="G14" s="216"/>
      <c r="H14" s="216" t="s">
        <v>117</v>
      </c>
    </row>
    <row r="15" spans="1:8" ht="29" customHeight="1">
      <c r="A15" s="211">
        <v>7</v>
      </c>
      <c r="B15" s="214"/>
      <c r="C15" s="211"/>
      <c r="D15" s="339"/>
      <c r="E15" s="340"/>
      <c r="F15" s="215" t="str">
        <f t="shared" si="0"/>
        <v>H30－</v>
      </c>
      <c r="G15" s="216"/>
      <c r="H15" s="216" t="s">
        <v>117</v>
      </c>
    </row>
    <row r="16" spans="1:8" ht="29" customHeight="1">
      <c r="A16" s="211">
        <v>8</v>
      </c>
      <c r="B16" s="214"/>
      <c r="C16" s="211"/>
      <c r="D16" s="339"/>
      <c r="E16" s="340"/>
      <c r="F16" s="215" t="str">
        <f t="shared" si="0"/>
        <v>H30－</v>
      </c>
      <c r="G16" s="216"/>
      <c r="H16" s="216" t="s">
        <v>117</v>
      </c>
    </row>
    <row r="17" spans="1:8" ht="29" customHeight="1">
      <c r="A17" s="211">
        <v>9</v>
      </c>
      <c r="B17" s="214"/>
      <c r="C17" s="211"/>
      <c r="D17" s="339"/>
      <c r="E17" s="340"/>
      <c r="F17" s="215" t="str">
        <f t="shared" si="0"/>
        <v>H30－</v>
      </c>
      <c r="G17" s="216"/>
      <c r="H17" s="216" t="s">
        <v>117</v>
      </c>
    </row>
    <row r="18" spans="1:8" ht="29" customHeight="1">
      <c r="A18" s="211">
        <v>10</v>
      </c>
      <c r="B18" s="214"/>
      <c r="C18" s="211"/>
      <c r="D18" s="339"/>
      <c r="E18" s="340"/>
      <c r="F18" s="215" t="str">
        <f t="shared" si="0"/>
        <v>H30－</v>
      </c>
      <c r="G18" s="216"/>
      <c r="H18" s="216" t="s">
        <v>117</v>
      </c>
    </row>
    <row r="19" spans="1:8" ht="29" customHeight="1">
      <c r="A19" s="211">
        <v>11</v>
      </c>
      <c r="B19" s="214"/>
      <c r="C19" s="211"/>
      <c r="D19" s="339"/>
      <c r="E19" s="340"/>
      <c r="F19" s="215" t="str">
        <f t="shared" si="0"/>
        <v>H30－</v>
      </c>
      <c r="G19" s="216"/>
      <c r="H19" s="216" t="s">
        <v>117</v>
      </c>
    </row>
    <row r="20" spans="1:8" ht="29" customHeight="1">
      <c r="A20" s="211">
        <v>12</v>
      </c>
      <c r="B20" s="214"/>
      <c r="C20" s="211"/>
      <c r="D20" s="339"/>
      <c r="E20" s="340"/>
      <c r="F20" s="215" t="str">
        <f t="shared" si="0"/>
        <v>H30－</v>
      </c>
      <c r="G20" s="216"/>
      <c r="H20" s="216" t="s">
        <v>117</v>
      </c>
    </row>
    <row r="21" spans="1:8" ht="29" customHeight="1">
      <c r="A21" s="211">
        <v>13</v>
      </c>
      <c r="B21" s="214"/>
      <c r="C21" s="211"/>
      <c r="D21" s="339"/>
      <c r="E21" s="340"/>
      <c r="F21" s="215" t="str">
        <f t="shared" si="0"/>
        <v>H30－</v>
      </c>
      <c r="G21" s="216"/>
      <c r="H21" s="216" t="s">
        <v>117</v>
      </c>
    </row>
    <row r="22" spans="1:8" ht="29" customHeight="1">
      <c r="A22" s="211">
        <v>14</v>
      </c>
      <c r="B22" s="214"/>
      <c r="C22" s="211"/>
      <c r="D22" s="339"/>
      <c r="E22" s="340"/>
      <c r="F22" s="215" t="str">
        <f t="shared" si="0"/>
        <v>H30－</v>
      </c>
      <c r="G22" s="216"/>
      <c r="H22" s="216" t="s">
        <v>117</v>
      </c>
    </row>
    <row r="23" spans="1:8" ht="29" customHeight="1">
      <c r="A23" s="211">
        <v>15</v>
      </c>
      <c r="B23" s="214"/>
      <c r="C23" s="211"/>
      <c r="D23" s="339"/>
      <c r="E23" s="340"/>
      <c r="F23" s="215" t="str">
        <f t="shared" si="0"/>
        <v>H30－</v>
      </c>
      <c r="G23" s="216"/>
      <c r="H23" s="216" t="s">
        <v>117</v>
      </c>
    </row>
    <row r="24" spans="1:8" ht="29" customHeight="1">
      <c r="A24" s="211">
        <v>16</v>
      </c>
      <c r="B24" s="214"/>
      <c r="C24" s="211"/>
      <c r="D24" s="339"/>
      <c r="E24" s="340"/>
      <c r="F24" s="215" t="str">
        <f t="shared" si="0"/>
        <v>H30－</v>
      </c>
      <c r="G24" s="216"/>
      <c r="H24" s="216" t="s">
        <v>117</v>
      </c>
    </row>
    <row r="25" spans="1:8" ht="29" customHeight="1">
      <c r="A25" s="211">
        <v>17</v>
      </c>
      <c r="B25" s="214"/>
      <c r="C25" s="211"/>
      <c r="D25" s="339"/>
      <c r="E25" s="340"/>
      <c r="F25" s="215" t="str">
        <f t="shared" si="0"/>
        <v>H30－</v>
      </c>
      <c r="G25" s="216"/>
      <c r="H25" s="216" t="s">
        <v>117</v>
      </c>
    </row>
    <row r="26" spans="1:8" ht="29" customHeight="1">
      <c r="A26" s="211">
        <v>18</v>
      </c>
      <c r="B26" s="214"/>
      <c r="C26" s="211"/>
      <c r="D26" s="339"/>
      <c r="E26" s="340"/>
      <c r="F26" s="215" t="str">
        <f t="shared" si="0"/>
        <v>H30－</v>
      </c>
      <c r="G26" s="216"/>
      <c r="H26" s="216" t="s">
        <v>117</v>
      </c>
    </row>
    <row r="27" spans="1:8" ht="29" customHeight="1">
      <c r="A27" s="211">
        <v>19</v>
      </c>
      <c r="B27" s="214"/>
      <c r="C27" s="211"/>
      <c r="D27" s="339"/>
      <c r="E27" s="340"/>
      <c r="F27" s="215" t="str">
        <f t="shared" si="0"/>
        <v>H30－</v>
      </c>
      <c r="G27" s="216"/>
      <c r="H27" s="216" t="s">
        <v>117</v>
      </c>
    </row>
    <row r="28" spans="1:8" ht="29" customHeight="1">
      <c r="A28" s="211">
        <v>20</v>
      </c>
      <c r="B28" s="214"/>
      <c r="C28" s="214"/>
      <c r="D28" s="339"/>
      <c r="E28" s="340"/>
      <c r="F28" s="215" t="str">
        <f t="shared" si="0"/>
        <v>H30－</v>
      </c>
      <c r="G28" s="216"/>
      <c r="H28" s="216" t="s">
        <v>117</v>
      </c>
    </row>
    <row r="29" spans="1:8" ht="29" customHeight="1">
      <c r="A29" s="211">
        <v>21</v>
      </c>
      <c r="B29" s="214"/>
      <c r="C29" s="211"/>
      <c r="D29" s="339"/>
      <c r="E29" s="340"/>
      <c r="F29" s="215" t="str">
        <f t="shared" si="0"/>
        <v>H30－</v>
      </c>
      <c r="G29" s="216"/>
      <c r="H29" s="216" t="s">
        <v>117</v>
      </c>
    </row>
    <row r="30" spans="1:8" ht="29" customHeight="1">
      <c r="A30" s="211">
        <v>22</v>
      </c>
      <c r="B30" s="214"/>
      <c r="C30" s="211"/>
      <c r="D30" s="339"/>
      <c r="E30" s="340"/>
      <c r="F30" s="215" t="str">
        <f t="shared" si="0"/>
        <v>H30－</v>
      </c>
      <c r="G30" s="216"/>
      <c r="H30" s="216" t="s">
        <v>117</v>
      </c>
    </row>
    <row r="31" spans="1:8" ht="29" customHeight="1">
      <c r="A31" s="211">
        <v>23</v>
      </c>
      <c r="B31" s="214"/>
      <c r="C31" s="211"/>
      <c r="D31" s="339"/>
      <c r="E31" s="340"/>
      <c r="F31" s="215" t="str">
        <f t="shared" si="0"/>
        <v>H30－</v>
      </c>
      <c r="G31" s="216"/>
      <c r="H31" s="216" t="s">
        <v>117</v>
      </c>
    </row>
    <row r="32" spans="1:8" ht="29" customHeight="1">
      <c r="A32" s="211">
        <v>24</v>
      </c>
      <c r="B32" s="214"/>
      <c r="C32" s="211"/>
      <c r="D32" s="339"/>
      <c r="E32" s="340"/>
      <c r="F32" s="215" t="str">
        <f t="shared" si="0"/>
        <v>H30－</v>
      </c>
      <c r="G32" s="216"/>
      <c r="H32" s="216" t="s">
        <v>117</v>
      </c>
    </row>
    <row r="33" spans="1:8" ht="29" customHeight="1">
      <c r="A33" s="211">
        <v>25</v>
      </c>
      <c r="B33" s="214"/>
      <c r="C33" s="211"/>
      <c r="D33" s="339"/>
      <c r="E33" s="340"/>
      <c r="F33" s="215" t="str">
        <f t="shared" si="0"/>
        <v>H30－</v>
      </c>
      <c r="G33" s="216"/>
      <c r="H33" s="216" t="s">
        <v>117</v>
      </c>
    </row>
    <row r="34" spans="1:8" ht="29" customHeight="1">
      <c r="A34" s="211">
        <v>26</v>
      </c>
      <c r="B34" s="214"/>
      <c r="C34" s="211"/>
      <c r="D34" s="339"/>
      <c r="E34" s="340"/>
      <c r="F34" s="215" t="str">
        <f t="shared" si="0"/>
        <v>H30－</v>
      </c>
      <c r="G34" s="216"/>
      <c r="H34" s="216" t="s">
        <v>117</v>
      </c>
    </row>
    <row r="35" spans="1:8" ht="29" customHeight="1">
      <c r="A35" s="211">
        <v>27</v>
      </c>
      <c r="B35" s="214"/>
      <c r="C35" s="211"/>
      <c r="D35" s="339"/>
      <c r="E35" s="340"/>
      <c r="F35" s="215" t="str">
        <f t="shared" si="0"/>
        <v>H30－</v>
      </c>
      <c r="G35" s="216"/>
      <c r="H35" s="216" t="s">
        <v>117</v>
      </c>
    </row>
    <row r="36" spans="1:8" ht="29" customHeight="1">
      <c r="A36" s="211">
        <v>28</v>
      </c>
      <c r="B36" s="214"/>
      <c r="C36" s="211"/>
      <c r="D36" s="339"/>
      <c r="E36" s="340"/>
      <c r="F36" s="215" t="str">
        <f t="shared" si="0"/>
        <v>H30－</v>
      </c>
      <c r="G36" s="216"/>
      <c r="H36" s="216" t="s">
        <v>117</v>
      </c>
    </row>
    <row r="37" spans="1:8" ht="29" customHeight="1">
      <c r="A37" s="211">
        <v>29</v>
      </c>
      <c r="B37" s="214"/>
      <c r="C37" s="211"/>
      <c r="D37" s="339"/>
      <c r="E37" s="340"/>
      <c r="F37" s="215" t="str">
        <f t="shared" si="0"/>
        <v>H30－</v>
      </c>
      <c r="G37" s="216"/>
      <c r="H37" s="216" t="s">
        <v>117</v>
      </c>
    </row>
    <row r="38" spans="1:8" ht="29" customHeight="1">
      <c r="A38" s="211">
        <v>30</v>
      </c>
      <c r="B38" s="214"/>
      <c r="C38" s="214"/>
      <c r="D38" s="339"/>
      <c r="E38" s="340"/>
      <c r="F38" s="215" t="str">
        <f t="shared" si="0"/>
        <v>H30－</v>
      </c>
      <c r="G38" s="216"/>
      <c r="H38" s="216" t="s">
        <v>117</v>
      </c>
    </row>
    <row r="39" spans="1:8" ht="20">
      <c r="A39" s="206"/>
      <c r="B39" s="213" t="s">
        <v>243</v>
      </c>
      <c r="C39" s="145"/>
      <c r="D39" s="145"/>
      <c r="E39" s="145"/>
      <c r="F39" s="145"/>
      <c r="G39" s="208"/>
      <c r="H39" s="145"/>
    </row>
  </sheetData>
  <mergeCells count="34">
    <mergeCell ref="D27:E27"/>
    <mergeCell ref="D32:E32"/>
    <mergeCell ref="D33:E33"/>
    <mergeCell ref="D35:E35"/>
    <mergeCell ref="D36:E36"/>
    <mergeCell ref="D28:E28"/>
    <mergeCell ref="D37:E37"/>
    <mergeCell ref="D38:E38"/>
    <mergeCell ref="D34:E34"/>
    <mergeCell ref="D29:E29"/>
    <mergeCell ref="D30:E30"/>
    <mergeCell ref="D31:E31"/>
    <mergeCell ref="D22:E22"/>
    <mergeCell ref="D23:E23"/>
    <mergeCell ref="D24:E24"/>
    <mergeCell ref="D25:E25"/>
    <mergeCell ref="D26:E26"/>
    <mergeCell ref="D16:E16"/>
    <mergeCell ref="D10:E10"/>
    <mergeCell ref="D11:E11"/>
    <mergeCell ref="D12:E12"/>
    <mergeCell ref="D13:E13"/>
    <mergeCell ref="D14:E14"/>
    <mergeCell ref="D15:E15"/>
    <mergeCell ref="D17:E17"/>
    <mergeCell ref="D18:E18"/>
    <mergeCell ref="D19:E19"/>
    <mergeCell ref="D20:E20"/>
    <mergeCell ref="D21:E21"/>
    <mergeCell ref="D3:H3"/>
    <mergeCell ref="A1:H1"/>
    <mergeCell ref="D8:E8"/>
    <mergeCell ref="D9:E9"/>
    <mergeCell ref="C6:H6"/>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1"/>
  <sheetViews>
    <sheetView showGridLines="0" zoomScaleNormal="100" workbookViewId="0"/>
  </sheetViews>
  <sheetFormatPr baseColWidth="10" defaultColWidth="9.1640625" defaultRowHeight="14"/>
  <cols>
    <col min="1" max="1" width="9.1640625" style="1"/>
    <col min="2" max="2" width="13.6640625" style="1" customWidth="1"/>
    <col min="3" max="3" width="20.6640625" style="1" customWidth="1"/>
    <col min="4" max="4" width="6" style="1" customWidth="1"/>
    <col min="5" max="5" width="20.6640625" style="1" customWidth="1"/>
    <col min="6" max="6" width="13.6640625" style="1" customWidth="1"/>
    <col min="7" max="7" width="4.1640625" style="1" customWidth="1"/>
    <col min="8" max="8" width="14.1640625" style="1" customWidth="1"/>
    <col min="9" max="16384" width="9.1640625" style="1"/>
  </cols>
  <sheetData>
    <row r="1" spans="1:8" ht="15.75" customHeight="1">
      <c r="A1" s="37"/>
      <c r="B1" s="269"/>
      <c r="C1" s="442" t="s">
        <v>73</v>
      </c>
      <c r="D1" s="443"/>
      <c r="E1" s="443"/>
      <c r="F1" s="443"/>
      <c r="G1" s="262"/>
      <c r="H1" s="263"/>
    </row>
    <row r="2" spans="1:8" ht="15" customHeight="1">
      <c r="B2" s="444"/>
      <c r="C2" s="443"/>
      <c r="D2" s="443"/>
      <c r="E2" s="443"/>
      <c r="F2" s="443"/>
      <c r="G2" s="270"/>
      <c r="H2" s="271"/>
    </row>
    <row r="3" spans="1:8" ht="14" customHeight="1">
      <c r="B3" s="445"/>
      <c r="C3" s="443"/>
      <c r="D3" s="443"/>
      <c r="E3" s="443"/>
      <c r="F3" s="443"/>
      <c r="G3" s="270"/>
      <c r="H3" s="212"/>
    </row>
    <row r="4" spans="1:8" s="2" customFormat="1" ht="16">
      <c r="B4" s="272"/>
      <c r="C4" s="272"/>
      <c r="D4" s="272"/>
      <c r="E4" s="265"/>
      <c r="F4" s="264"/>
      <c r="G4" s="264"/>
      <c r="H4" s="263"/>
    </row>
    <row r="5" spans="1:8" s="2" customFormat="1" ht="20">
      <c r="B5" s="446" t="s">
        <v>223</v>
      </c>
      <c r="C5" s="447"/>
      <c r="D5" s="447"/>
      <c r="E5" s="447"/>
      <c r="F5" s="447"/>
      <c r="G5" s="273"/>
      <c r="H5" s="263"/>
    </row>
    <row r="6" spans="1:8" s="2" customFormat="1" ht="20">
      <c r="B6" s="274"/>
      <c r="C6" s="275"/>
      <c r="D6" s="275"/>
      <c r="E6" s="264"/>
      <c r="F6" s="273"/>
      <c r="G6" s="273"/>
      <c r="H6" s="263"/>
    </row>
    <row r="7" spans="1:8" s="2" customFormat="1" ht="16">
      <c r="B7" s="427" t="s">
        <v>58</v>
      </c>
      <c r="C7" s="457" t="str">
        <f>+予算書!B6</f>
        <v>血液・輸血合同</v>
      </c>
      <c r="D7" s="452" t="s">
        <v>75</v>
      </c>
      <c r="E7" s="453"/>
      <c r="F7" s="454"/>
      <c r="G7" s="429"/>
      <c r="H7" s="276"/>
    </row>
    <row r="8" spans="1:8" s="2" customFormat="1" ht="14" customHeight="1">
      <c r="B8" s="428"/>
      <c r="C8" s="458"/>
      <c r="D8" s="455"/>
      <c r="E8" s="455"/>
      <c r="F8" s="456"/>
      <c r="G8" s="430"/>
      <c r="H8" s="277"/>
    </row>
    <row r="9" spans="1:8" s="2" customFormat="1" ht="14" customHeight="1">
      <c r="B9" s="439" t="s">
        <v>59</v>
      </c>
      <c r="C9" s="433" t="str">
        <f>+予算書!C12</f>
        <v>2020年 1月12日（日）　10：00 ～ 12：00</v>
      </c>
      <c r="D9" s="434"/>
      <c r="E9" s="434"/>
      <c r="F9" s="435"/>
      <c r="G9" s="431"/>
      <c r="H9" s="277"/>
    </row>
    <row r="10" spans="1:8" s="2" customFormat="1" ht="14" customHeight="1">
      <c r="B10" s="440"/>
      <c r="C10" s="436"/>
      <c r="D10" s="437"/>
      <c r="E10" s="437"/>
      <c r="F10" s="438"/>
      <c r="G10" s="432"/>
      <c r="H10" s="278"/>
    </row>
    <row r="11" spans="1:8" ht="15" customHeight="1">
      <c r="B11" s="423" t="s">
        <v>86</v>
      </c>
      <c r="C11" s="424"/>
      <c r="D11" s="424"/>
      <c r="E11" s="424"/>
      <c r="F11" s="279" t="s">
        <v>9</v>
      </c>
      <c r="G11" s="425" t="s">
        <v>11</v>
      </c>
      <c r="H11" s="426"/>
    </row>
    <row r="12" spans="1:8" ht="15" customHeight="1">
      <c r="B12" s="268" t="s">
        <v>95</v>
      </c>
      <c r="C12" s="280">
        <f>+予算書!C50</f>
        <v>0</v>
      </c>
      <c r="D12" s="281" t="s">
        <v>74</v>
      </c>
      <c r="E12" s="282" t="s">
        <v>104</v>
      </c>
      <c r="F12" s="283" t="s">
        <v>54</v>
      </c>
      <c r="G12" s="418">
        <v>1000</v>
      </c>
      <c r="H12" s="419"/>
    </row>
    <row r="13" spans="1:8" ht="15" customHeight="1">
      <c r="B13" s="268" t="s">
        <v>61</v>
      </c>
      <c r="C13" s="284">
        <f>+予算書!D50</f>
        <v>0</v>
      </c>
      <c r="D13" s="285"/>
      <c r="E13" s="286">
        <f>+予算書!F50</f>
        <v>0</v>
      </c>
      <c r="F13" s="283" t="s">
        <v>30</v>
      </c>
      <c r="G13" s="418">
        <f>+予算書!J50</f>
        <v>0</v>
      </c>
      <c r="H13" s="419"/>
    </row>
    <row r="14" spans="1:8" ht="15" customHeight="1">
      <c r="B14" s="268" t="s">
        <v>61</v>
      </c>
      <c r="C14" s="284"/>
      <c r="D14" s="285"/>
      <c r="E14" s="286"/>
      <c r="F14" s="283" t="s">
        <v>30</v>
      </c>
      <c r="G14" s="418">
        <v>0</v>
      </c>
      <c r="H14" s="419"/>
    </row>
    <row r="15" spans="1:8" ht="15" customHeight="1">
      <c r="B15" s="268" t="s">
        <v>60</v>
      </c>
      <c r="C15" s="420"/>
      <c r="D15" s="421"/>
      <c r="E15" s="422"/>
      <c r="F15" s="283" t="s">
        <v>55</v>
      </c>
      <c r="G15" s="418">
        <v>0</v>
      </c>
      <c r="H15" s="419"/>
    </row>
    <row r="16" spans="1:8" ht="15" customHeight="1">
      <c r="B16" s="268" t="s">
        <v>71</v>
      </c>
      <c r="C16" s="420"/>
      <c r="D16" s="421"/>
      <c r="E16" s="422"/>
      <c r="F16" s="283" t="s">
        <v>56</v>
      </c>
      <c r="G16" s="418">
        <v>0</v>
      </c>
      <c r="H16" s="419"/>
    </row>
    <row r="17" spans="2:8" ht="15" customHeight="1">
      <c r="B17" s="268"/>
      <c r="C17" s="420"/>
      <c r="D17" s="421"/>
      <c r="E17" s="422"/>
      <c r="F17" s="283"/>
      <c r="G17" s="418">
        <v>0</v>
      </c>
      <c r="H17" s="419"/>
    </row>
    <row r="18" spans="2:8" ht="15" customHeight="1">
      <c r="B18" s="287"/>
      <c r="C18" s="239"/>
      <c r="D18" s="239"/>
      <c r="E18" s="239"/>
      <c r="F18" s="240" t="s">
        <v>80</v>
      </c>
      <c r="G18" s="450">
        <f>SUM(G12:G17)</f>
        <v>1000</v>
      </c>
      <c r="H18" s="451"/>
    </row>
    <row r="19" spans="2:8" ht="16" customHeight="1">
      <c r="B19" s="288"/>
      <c r="C19" s="241"/>
      <c r="D19" s="241"/>
      <c r="E19" s="242"/>
      <c r="F19" s="242"/>
      <c r="G19" s="242"/>
      <c r="H19" s="289"/>
    </row>
    <row r="20" spans="2:8" ht="25">
      <c r="B20" s="290" t="s">
        <v>63</v>
      </c>
      <c r="C20" s="220"/>
      <c r="D20" s="291" t="s">
        <v>64</v>
      </c>
      <c r="E20" s="220"/>
      <c r="F20" s="220"/>
      <c r="G20" s="220"/>
      <c r="H20" s="292"/>
    </row>
    <row r="21" spans="2:8" ht="16" customHeight="1">
      <c r="B21" s="293"/>
      <c r="C21" s="220"/>
      <c r="D21" s="220"/>
      <c r="E21" s="220"/>
      <c r="F21" s="220"/>
      <c r="G21" s="220"/>
      <c r="H21" s="292"/>
    </row>
    <row r="22" spans="2:8" ht="25">
      <c r="B22" s="294"/>
      <c r="C22" s="295" t="s">
        <v>66</v>
      </c>
      <c r="D22" s="296"/>
      <c r="E22" s="296"/>
      <c r="F22" s="297" t="s">
        <v>65</v>
      </c>
      <c r="G22" s="220"/>
      <c r="H22" s="292"/>
    </row>
    <row r="23" spans="2:8" ht="15">
      <c r="B23" s="293"/>
      <c r="C23" s="220"/>
      <c r="D23" s="220"/>
      <c r="E23" s="220"/>
      <c r="F23" s="220"/>
      <c r="G23" s="220"/>
      <c r="H23" s="292"/>
    </row>
    <row r="24" spans="2:8" ht="15">
      <c r="B24" s="293"/>
      <c r="C24" s="441" t="s">
        <v>67</v>
      </c>
      <c r="D24" s="441"/>
      <c r="E24" s="441"/>
      <c r="F24" s="441"/>
      <c r="G24" s="220"/>
      <c r="H24" s="292"/>
    </row>
    <row r="25" spans="2:8" ht="15">
      <c r="B25" s="293"/>
      <c r="C25" s="220"/>
      <c r="D25" s="220"/>
      <c r="E25" s="220"/>
      <c r="F25" s="220"/>
      <c r="G25" s="220"/>
      <c r="H25" s="292"/>
    </row>
    <row r="26" spans="2:8" ht="15">
      <c r="B26" s="293"/>
      <c r="C26" s="220"/>
      <c r="D26" s="220"/>
      <c r="E26" s="220"/>
      <c r="F26" s="220"/>
      <c r="G26" s="220"/>
      <c r="H26" s="292"/>
    </row>
    <row r="27" spans="2:8" ht="25">
      <c r="B27" s="293"/>
      <c r="C27" s="295" t="s">
        <v>68</v>
      </c>
      <c r="D27" s="296"/>
      <c r="E27" s="296"/>
      <c r="F27" s="297"/>
      <c r="G27" s="220"/>
      <c r="H27" s="298" t="s">
        <v>69</v>
      </c>
    </row>
    <row r="28" spans="2:8" ht="15">
      <c r="B28" s="299"/>
      <c r="C28" s="300"/>
      <c r="D28" s="300"/>
      <c r="E28" s="300"/>
      <c r="F28" s="300"/>
      <c r="G28" s="300"/>
      <c r="H28" s="301"/>
    </row>
    <row r="34" spans="1:8" ht="15.75" customHeight="1">
      <c r="A34" s="37"/>
      <c r="B34" s="269"/>
      <c r="C34" s="442" t="s">
        <v>73</v>
      </c>
      <c r="D34" s="443"/>
      <c r="E34" s="443"/>
      <c r="F34" s="443"/>
      <c r="G34" s="262"/>
      <c r="H34" s="263"/>
    </row>
    <row r="35" spans="1:8" ht="15" customHeight="1">
      <c r="B35" s="444"/>
      <c r="C35" s="443"/>
      <c r="D35" s="443"/>
      <c r="E35" s="443"/>
      <c r="F35" s="443"/>
      <c r="G35" s="270"/>
      <c r="H35" s="271"/>
    </row>
    <row r="36" spans="1:8" ht="14" customHeight="1">
      <c r="B36" s="445"/>
      <c r="C36" s="443"/>
      <c r="D36" s="443"/>
      <c r="E36" s="443"/>
      <c r="F36" s="443"/>
      <c r="G36" s="270"/>
      <c r="H36" s="212"/>
    </row>
    <row r="37" spans="1:8" s="2" customFormat="1" ht="16">
      <c r="B37" s="272"/>
      <c r="C37" s="272"/>
      <c r="D37" s="272"/>
      <c r="E37" s="265"/>
      <c r="F37" s="264"/>
      <c r="G37" s="264"/>
      <c r="H37" s="263"/>
    </row>
    <row r="38" spans="1:8" s="2" customFormat="1" ht="20">
      <c r="B38" s="446" t="s">
        <v>223</v>
      </c>
      <c r="C38" s="447"/>
      <c r="D38" s="447"/>
      <c r="E38" s="447"/>
      <c r="F38" s="447"/>
      <c r="G38" s="273"/>
      <c r="H38" s="263"/>
    </row>
    <row r="39" spans="1:8" s="2" customFormat="1" ht="20">
      <c r="B39" s="274"/>
      <c r="C39" s="275"/>
      <c r="D39" s="275"/>
      <c r="E39" s="264"/>
      <c r="F39" s="273"/>
      <c r="G39" s="273"/>
      <c r="H39" s="263"/>
    </row>
    <row r="40" spans="1:8" s="2" customFormat="1" ht="16">
      <c r="B40" s="427" t="s">
        <v>58</v>
      </c>
      <c r="C40" s="457" t="str">
        <f>+予算書!B6</f>
        <v>血液・輸血合同</v>
      </c>
      <c r="D40" s="452" t="s">
        <v>75</v>
      </c>
      <c r="E40" s="453"/>
      <c r="F40" s="454"/>
      <c r="G40" s="429" t="s">
        <v>57</v>
      </c>
      <c r="H40" s="276"/>
    </row>
    <row r="41" spans="1:8" s="2" customFormat="1" ht="14" customHeight="1">
      <c r="B41" s="428"/>
      <c r="C41" s="458"/>
      <c r="D41" s="455"/>
      <c r="E41" s="455"/>
      <c r="F41" s="456"/>
      <c r="G41" s="430"/>
      <c r="H41" s="277"/>
    </row>
    <row r="42" spans="1:8" s="2" customFormat="1" ht="14" customHeight="1">
      <c r="B42" s="439" t="s">
        <v>59</v>
      </c>
      <c r="C42" s="433" t="str">
        <f>+C9</f>
        <v>2020年 1月12日（日）　10：00 ～ 12：00</v>
      </c>
      <c r="D42" s="434"/>
      <c r="E42" s="434"/>
      <c r="F42" s="435"/>
      <c r="G42" s="431"/>
      <c r="H42" s="277"/>
    </row>
    <row r="43" spans="1:8" s="2" customFormat="1" ht="14" customHeight="1">
      <c r="B43" s="440"/>
      <c r="C43" s="436"/>
      <c r="D43" s="437"/>
      <c r="E43" s="437"/>
      <c r="F43" s="438"/>
      <c r="G43" s="432"/>
      <c r="H43" s="278"/>
    </row>
    <row r="44" spans="1:8" ht="15" customHeight="1">
      <c r="B44" s="423" t="s">
        <v>86</v>
      </c>
      <c r="C44" s="424"/>
      <c r="D44" s="424"/>
      <c r="E44" s="424"/>
      <c r="F44" s="279" t="s">
        <v>9</v>
      </c>
      <c r="G44" s="425" t="s">
        <v>11</v>
      </c>
      <c r="H44" s="426"/>
    </row>
    <row r="45" spans="1:8" ht="15" customHeight="1">
      <c r="B45" s="268" t="s">
        <v>95</v>
      </c>
      <c r="C45" s="280">
        <f>+予算書!C51</f>
        <v>0</v>
      </c>
      <c r="D45" s="281" t="s">
        <v>74</v>
      </c>
      <c r="E45" s="282" t="s">
        <v>104</v>
      </c>
      <c r="F45" s="283" t="s">
        <v>54</v>
      </c>
      <c r="G45" s="418">
        <v>1000</v>
      </c>
      <c r="H45" s="419"/>
    </row>
    <row r="46" spans="1:8" ht="15" customHeight="1">
      <c r="B46" s="268" t="s">
        <v>61</v>
      </c>
      <c r="C46" s="284">
        <f>+予算書!D51</f>
        <v>0</v>
      </c>
      <c r="D46" s="285"/>
      <c r="E46" s="286">
        <f>+予算書!F51</f>
        <v>0</v>
      </c>
      <c r="F46" s="283" t="s">
        <v>30</v>
      </c>
      <c r="G46" s="418">
        <f>+予算書!J51</f>
        <v>0</v>
      </c>
      <c r="H46" s="419"/>
    </row>
    <row r="47" spans="1:8" ht="15" customHeight="1">
      <c r="B47" s="268" t="s">
        <v>61</v>
      </c>
      <c r="C47" s="284"/>
      <c r="D47" s="285"/>
      <c r="E47" s="286"/>
      <c r="F47" s="283" t="s">
        <v>30</v>
      </c>
      <c r="G47" s="418">
        <v>0</v>
      </c>
      <c r="H47" s="419"/>
    </row>
    <row r="48" spans="1:8" ht="15" customHeight="1">
      <c r="B48" s="268" t="s">
        <v>60</v>
      </c>
      <c r="C48" s="420"/>
      <c r="D48" s="421"/>
      <c r="E48" s="422"/>
      <c r="F48" s="283" t="s">
        <v>55</v>
      </c>
      <c r="G48" s="418">
        <v>0</v>
      </c>
      <c r="H48" s="419"/>
    </row>
    <row r="49" spans="2:8" ht="15" customHeight="1">
      <c r="B49" s="268" t="s">
        <v>71</v>
      </c>
      <c r="C49" s="420"/>
      <c r="D49" s="421"/>
      <c r="E49" s="422"/>
      <c r="F49" s="283" t="s">
        <v>56</v>
      </c>
      <c r="G49" s="418">
        <v>0</v>
      </c>
      <c r="H49" s="419"/>
    </row>
    <row r="50" spans="2:8" ht="15" customHeight="1">
      <c r="B50" s="268"/>
      <c r="C50" s="420"/>
      <c r="D50" s="421"/>
      <c r="E50" s="422"/>
      <c r="F50" s="283"/>
      <c r="G50" s="418">
        <v>0</v>
      </c>
      <c r="H50" s="419"/>
    </row>
    <row r="51" spans="2:8" ht="15" customHeight="1">
      <c r="B51" s="287"/>
      <c r="C51" s="239"/>
      <c r="D51" s="239"/>
      <c r="E51" s="239"/>
      <c r="F51" s="240" t="s">
        <v>80</v>
      </c>
      <c r="G51" s="450">
        <f>SUM(G45:G50)</f>
        <v>1000</v>
      </c>
      <c r="H51" s="451"/>
    </row>
    <row r="52" spans="2:8" ht="16" customHeight="1">
      <c r="B52" s="288"/>
      <c r="C52" s="241"/>
      <c r="D52" s="241"/>
      <c r="E52" s="242"/>
      <c r="F52" s="242"/>
      <c r="G52" s="242"/>
      <c r="H52" s="289"/>
    </row>
    <row r="53" spans="2:8" ht="25">
      <c r="B53" s="290" t="s">
        <v>63</v>
      </c>
      <c r="C53" s="220"/>
      <c r="D53" s="291" t="s">
        <v>64</v>
      </c>
      <c r="E53" s="220"/>
      <c r="F53" s="220"/>
      <c r="G53" s="220"/>
      <c r="H53" s="292"/>
    </row>
    <row r="54" spans="2:8" ht="16" customHeight="1">
      <c r="B54" s="293"/>
      <c r="C54" s="220"/>
      <c r="D54" s="220"/>
      <c r="E54" s="220"/>
      <c r="F54" s="220"/>
      <c r="G54" s="220"/>
      <c r="H54" s="292"/>
    </row>
    <row r="55" spans="2:8" ht="25">
      <c r="B55" s="294"/>
      <c r="C55" s="295" t="s">
        <v>66</v>
      </c>
      <c r="D55" s="296"/>
      <c r="E55" s="296"/>
      <c r="F55" s="297" t="s">
        <v>65</v>
      </c>
      <c r="G55" s="220"/>
      <c r="H55" s="292"/>
    </row>
    <row r="56" spans="2:8" ht="15">
      <c r="B56" s="293"/>
      <c r="C56" s="220"/>
      <c r="D56" s="220"/>
      <c r="E56" s="220"/>
      <c r="F56" s="220"/>
      <c r="G56" s="220"/>
      <c r="H56" s="292"/>
    </row>
    <row r="57" spans="2:8" ht="15">
      <c r="B57" s="293"/>
      <c r="C57" s="441" t="s">
        <v>67</v>
      </c>
      <c r="D57" s="441"/>
      <c r="E57" s="441"/>
      <c r="F57" s="441"/>
      <c r="G57" s="220"/>
      <c r="H57" s="292"/>
    </row>
    <row r="58" spans="2:8" ht="15">
      <c r="B58" s="293"/>
      <c r="C58" s="220"/>
      <c r="D58" s="220"/>
      <c r="E58" s="220"/>
      <c r="F58" s="220"/>
      <c r="G58" s="220"/>
      <c r="H58" s="292"/>
    </row>
    <row r="59" spans="2:8" ht="15">
      <c r="B59" s="293"/>
      <c r="C59" s="220"/>
      <c r="D59" s="220"/>
      <c r="E59" s="220"/>
      <c r="F59" s="220"/>
      <c r="G59" s="220"/>
      <c r="H59" s="292"/>
    </row>
    <row r="60" spans="2:8" ht="25">
      <c r="B60" s="293"/>
      <c r="C60" s="295" t="s">
        <v>68</v>
      </c>
      <c r="D60" s="296"/>
      <c r="E60" s="296"/>
      <c r="F60" s="297"/>
      <c r="G60" s="220"/>
      <c r="H60" s="298" t="s">
        <v>69</v>
      </c>
    </row>
    <row r="61" spans="2:8" ht="15">
      <c r="B61" s="299"/>
      <c r="C61" s="300"/>
      <c r="D61" s="300"/>
      <c r="E61" s="300"/>
      <c r="F61" s="300"/>
      <c r="G61" s="300"/>
      <c r="H61" s="30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sheetPr>
  <dimension ref="A1:H61"/>
  <sheetViews>
    <sheetView showGridLines="0" zoomScaleNormal="100" workbookViewId="0"/>
  </sheetViews>
  <sheetFormatPr baseColWidth="10" defaultColWidth="9.1640625" defaultRowHeight="14"/>
  <cols>
    <col min="1" max="1" width="9.1640625" style="1"/>
    <col min="2" max="2" width="13.6640625" style="1" customWidth="1"/>
    <col min="3" max="3" width="20.6640625" style="1" customWidth="1"/>
    <col min="4" max="4" width="6" style="1" customWidth="1"/>
    <col min="5" max="5" width="20.6640625" style="1" customWidth="1"/>
    <col min="6" max="6" width="13.6640625" style="1" customWidth="1"/>
    <col min="7" max="7" width="4.1640625" style="1" customWidth="1"/>
    <col min="8" max="8" width="14.1640625" style="1" customWidth="1"/>
    <col min="9" max="16384" width="9.1640625" style="1"/>
  </cols>
  <sheetData>
    <row r="1" spans="1:8" ht="15.75" customHeight="1">
      <c r="A1" s="37"/>
      <c r="B1" s="269"/>
      <c r="C1" s="442" t="s">
        <v>73</v>
      </c>
      <c r="D1" s="443"/>
      <c r="E1" s="443"/>
      <c r="F1" s="443"/>
      <c r="G1" s="262"/>
      <c r="H1" s="263"/>
    </row>
    <row r="2" spans="1:8" ht="15" customHeight="1">
      <c r="B2" s="444"/>
      <c r="C2" s="443"/>
      <c r="D2" s="443"/>
      <c r="E2" s="443"/>
      <c r="F2" s="443"/>
      <c r="G2" s="270"/>
      <c r="H2" s="271"/>
    </row>
    <row r="3" spans="1:8" ht="14" customHeight="1">
      <c r="B3" s="445"/>
      <c r="C3" s="443"/>
      <c r="D3" s="443"/>
      <c r="E3" s="443"/>
      <c r="F3" s="443"/>
      <c r="G3" s="270"/>
      <c r="H3" s="212"/>
    </row>
    <row r="4" spans="1:8" s="2" customFormat="1" ht="16">
      <c r="B4" s="272"/>
      <c r="C4" s="272"/>
      <c r="D4" s="272"/>
      <c r="E4" s="265"/>
      <c r="F4" s="264"/>
      <c r="G4" s="264"/>
      <c r="H4" s="263"/>
    </row>
    <row r="5" spans="1:8" s="2" customFormat="1" ht="20">
      <c r="B5" s="446" t="s">
        <v>223</v>
      </c>
      <c r="C5" s="447"/>
      <c r="D5" s="447"/>
      <c r="E5" s="447"/>
      <c r="F5" s="447"/>
      <c r="G5" s="273"/>
      <c r="H5" s="263"/>
    </row>
    <row r="6" spans="1:8" s="2" customFormat="1" ht="20">
      <c r="B6" s="274"/>
      <c r="C6" s="275"/>
      <c r="D6" s="275"/>
      <c r="E6" s="264"/>
      <c r="F6" s="273"/>
      <c r="G6" s="273"/>
      <c r="H6" s="263"/>
    </row>
    <row r="7" spans="1:8" s="2" customFormat="1" ht="16">
      <c r="B7" s="427" t="s">
        <v>58</v>
      </c>
      <c r="C7" s="457" t="str">
        <f>+予算書!B6</f>
        <v>血液・輸血合同</v>
      </c>
      <c r="D7" s="452" t="s">
        <v>75</v>
      </c>
      <c r="E7" s="453"/>
      <c r="F7" s="454"/>
      <c r="G7" s="429"/>
      <c r="H7" s="276"/>
    </row>
    <row r="8" spans="1:8" s="2" customFormat="1" ht="14" customHeight="1">
      <c r="B8" s="428"/>
      <c r="C8" s="458"/>
      <c r="D8" s="455"/>
      <c r="E8" s="455"/>
      <c r="F8" s="456"/>
      <c r="G8" s="430"/>
      <c r="H8" s="277"/>
    </row>
    <row r="9" spans="1:8" s="2" customFormat="1" ht="14" customHeight="1">
      <c r="B9" s="439" t="s">
        <v>59</v>
      </c>
      <c r="C9" s="433" t="str">
        <f>+予算書!C12</f>
        <v>2020年 1月12日（日）　10：00 ～ 12：00</v>
      </c>
      <c r="D9" s="434"/>
      <c r="E9" s="434"/>
      <c r="F9" s="435"/>
      <c r="G9" s="431"/>
      <c r="H9" s="277"/>
    </row>
    <row r="10" spans="1:8" s="2" customFormat="1" ht="14" customHeight="1">
      <c r="B10" s="440"/>
      <c r="C10" s="436"/>
      <c r="D10" s="437"/>
      <c r="E10" s="437"/>
      <c r="F10" s="438"/>
      <c r="G10" s="432"/>
      <c r="H10" s="278"/>
    </row>
    <row r="11" spans="1:8" ht="15" customHeight="1">
      <c r="B11" s="423" t="s">
        <v>86</v>
      </c>
      <c r="C11" s="424"/>
      <c r="D11" s="424"/>
      <c r="E11" s="424"/>
      <c r="F11" s="279" t="s">
        <v>9</v>
      </c>
      <c r="G11" s="425" t="s">
        <v>11</v>
      </c>
      <c r="H11" s="426"/>
    </row>
    <row r="12" spans="1:8" ht="15" customHeight="1">
      <c r="B12" s="268" t="s">
        <v>95</v>
      </c>
      <c r="C12" s="280" t="str">
        <f>+予算書!C52</f>
        <v>山本　将毅　214357</v>
      </c>
      <c r="D12" s="281" t="s">
        <v>74</v>
      </c>
      <c r="E12" s="282" t="s">
        <v>104</v>
      </c>
      <c r="F12" s="283" t="s">
        <v>54</v>
      </c>
      <c r="G12" s="418">
        <v>1000</v>
      </c>
      <c r="H12" s="419"/>
    </row>
    <row r="13" spans="1:8" ht="15" customHeight="1">
      <c r="B13" s="268" t="s">
        <v>61</v>
      </c>
      <c r="C13" s="284" t="str">
        <f>+予算書!D52</f>
        <v>土岐</v>
      </c>
      <c r="D13" s="285"/>
      <c r="E13" s="286" t="str">
        <f>+予算書!F52</f>
        <v>多治見</v>
      </c>
      <c r="F13" s="283" t="s">
        <v>30</v>
      </c>
      <c r="G13" s="418">
        <f>+予算書!J52</f>
        <v>400</v>
      </c>
      <c r="H13" s="419"/>
    </row>
    <row r="14" spans="1:8" ht="15" customHeight="1">
      <c r="B14" s="268" t="s">
        <v>61</v>
      </c>
      <c r="C14" s="284"/>
      <c r="D14" s="285"/>
      <c r="E14" s="286"/>
      <c r="F14" s="283" t="s">
        <v>30</v>
      </c>
      <c r="G14" s="418">
        <v>0</v>
      </c>
      <c r="H14" s="419"/>
    </row>
    <row r="15" spans="1:8" ht="15" customHeight="1">
      <c r="B15" s="268" t="s">
        <v>60</v>
      </c>
      <c r="C15" s="420"/>
      <c r="D15" s="421"/>
      <c r="E15" s="422"/>
      <c r="F15" s="283" t="s">
        <v>55</v>
      </c>
      <c r="G15" s="418">
        <v>0</v>
      </c>
      <c r="H15" s="419"/>
    </row>
    <row r="16" spans="1:8" ht="15" customHeight="1">
      <c r="B16" s="268" t="s">
        <v>71</v>
      </c>
      <c r="C16" s="420"/>
      <c r="D16" s="421"/>
      <c r="E16" s="422"/>
      <c r="F16" s="283" t="s">
        <v>56</v>
      </c>
      <c r="G16" s="418">
        <v>0</v>
      </c>
      <c r="H16" s="419"/>
    </row>
    <row r="17" spans="2:8" ht="15" customHeight="1">
      <c r="B17" s="268"/>
      <c r="C17" s="420"/>
      <c r="D17" s="421"/>
      <c r="E17" s="422"/>
      <c r="F17" s="283"/>
      <c r="G17" s="418">
        <v>0</v>
      </c>
      <c r="H17" s="419"/>
    </row>
    <row r="18" spans="2:8" ht="15" customHeight="1">
      <c r="B18" s="287"/>
      <c r="C18" s="239"/>
      <c r="D18" s="239"/>
      <c r="E18" s="239"/>
      <c r="F18" s="240" t="s">
        <v>80</v>
      </c>
      <c r="G18" s="450">
        <f>SUM(G12:G17)</f>
        <v>1400</v>
      </c>
      <c r="H18" s="451"/>
    </row>
    <row r="19" spans="2:8" ht="16" customHeight="1">
      <c r="B19" s="288"/>
      <c r="C19" s="241"/>
      <c r="D19" s="241"/>
      <c r="E19" s="242"/>
      <c r="F19" s="242"/>
      <c r="G19" s="242"/>
      <c r="H19" s="289"/>
    </row>
    <row r="20" spans="2:8" ht="25">
      <c r="B20" s="290" t="s">
        <v>63</v>
      </c>
      <c r="C20" s="220"/>
      <c r="D20" s="291" t="s">
        <v>64</v>
      </c>
      <c r="E20" s="220"/>
      <c r="F20" s="220"/>
      <c r="G20" s="220"/>
      <c r="H20" s="292"/>
    </row>
    <row r="21" spans="2:8" ht="16" customHeight="1">
      <c r="B21" s="293"/>
      <c r="C21" s="220"/>
      <c r="D21" s="220"/>
      <c r="E21" s="220"/>
      <c r="F21" s="220"/>
      <c r="G21" s="220"/>
      <c r="H21" s="292"/>
    </row>
    <row r="22" spans="2:8" ht="25">
      <c r="B22" s="294"/>
      <c r="C22" s="295" t="s">
        <v>66</v>
      </c>
      <c r="D22" s="296"/>
      <c r="E22" s="296"/>
      <c r="F22" s="297" t="s">
        <v>65</v>
      </c>
      <c r="G22" s="220"/>
      <c r="H22" s="292"/>
    </row>
    <row r="23" spans="2:8" ht="15">
      <c r="B23" s="293"/>
      <c r="C23" s="220"/>
      <c r="D23" s="220"/>
      <c r="E23" s="220"/>
      <c r="F23" s="220"/>
      <c r="G23" s="220"/>
      <c r="H23" s="292"/>
    </row>
    <row r="24" spans="2:8" ht="15">
      <c r="B24" s="293"/>
      <c r="C24" s="441" t="s">
        <v>67</v>
      </c>
      <c r="D24" s="441"/>
      <c r="E24" s="441"/>
      <c r="F24" s="441"/>
      <c r="G24" s="220"/>
      <c r="H24" s="292"/>
    </row>
    <row r="25" spans="2:8" ht="15">
      <c r="B25" s="293"/>
      <c r="C25" s="220"/>
      <c r="D25" s="220"/>
      <c r="E25" s="220"/>
      <c r="F25" s="220"/>
      <c r="G25" s="220"/>
      <c r="H25" s="292"/>
    </row>
    <row r="26" spans="2:8" ht="15">
      <c r="B26" s="293"/>
      <c r="C26" s="220"/>
      <c r="D26" s="220"/>
      <c r="E26" s="220"/>
      <c r="F26" s="220"/>
      <c r="G26" s="220"/>
      <c r="H26" s="292"/>
    </row>
    <row r="27" spans="2:8" ht="25">
      <c r="B27" s="293"/>
      <c r="C27" s="295" t="s">
        <v>68</v>
      </c>
      <c r="D27" s="296"/>
      <c r="E27" s="296"/>
      <c r="F27" s="297"/>
      <c r="G27" s="220"/>
      <c r="H27" s="298" t="s">
        <v>69</v>
      </c>
    </row>
    <row r="28" spans="2:8" ht="15">
      <c r="B28" s="299"/>
      <c r="C28" s="300"/>
      <c r="D28" s="300"/>
      <c r="E28" s="300"/>
      <c r="F28" s="300"/>
      <c r="G28" s="300"/>
      <c r="H28" s="301"/>
    </row>
    <row r="34" spans="1:8" ht="15.75" customHeight="1">
      <c r="A34" s="37"/>
      <c r="B34" s="269"/>
      <c r="C34" s="442" t="s">
        <v>73</v>
      </c>
      <c r="D34" s="443"/>
      <c r="E34" s="443"/>
      <c r="F34" s="443"/>
      <c r="G34" s="262"/>
      <c r="H34" s="263"/>
    </row>
    <row r="35" spans="1:8" ht="15" customHeight="1">
      <c r="B35" s="444"/>
      <c r="C35" s="443"/>
      <c r="D35" s="443"/>
      <c r="E35" s="443"/>
      <c r="F35" s="443"/>
      <c r="G35" s="270"/>
      <c r="H35" s="271"/>
    </row>
    <row r="36" spans="1:8" ht="14" customHeight="1">
      <c r="B36" s="445"/>
      <c r="C36" s="443"/>
      <c r="D36" s="443"/>
      <c r="E36" s="443"/>
      <c r="F36" s="443"/>
      <c r="G36" s="270"/>
      <c r="H36" s="212"/>
    </row>
    <row r="37" spans="1:8" s="2" customFormat="1" ht="16">
      <c r="B37" s="272"/>
      <c r="C37" s="272"/>
      <c r="D37" s="272"/>
      <c r="E37" s="265"/>
      <c r="F37" s="264"/>
      <c r="G37" s="264"/>
      <c r="H37" s="263"/>
    </row>
    <row r="38" spans="1:8" s="2" customFormat="1" ht="20">
      <c r="B38" s="446" t="s">
        <v>223</v>
      </c>
      <c r="C38" s="447"/>
      <c r="D38" s="447"/>
      <c r="E38" s="447"/>
      <c r="F38" s="447"/>
      <c r="G38" s="273"/>
      <c r="H38" s="263"/>
    </row>
    <row r="39" spans="1:8" s="2" customFormat="1" ht="20">
      <c r="B39" s="274"/>
      <c r="C39" s="275"/>
      <c r="D39" s="275"/>
      <c r="E39" s="264"/>
      <c r="F39" s="273"/>
      <c r="G39" s="273"/>
      <c r="H39" s="263"/>
    </row>
    <row r="40" spans="1:8" s="2" customFormat="1" ht="16">
      <c r="B40" s="427" t="s">
        <v>58</v>
      </c>
      <c r="C40" s="457" t="str">
        <f>+予算書!B6</f>
        <v>血液・輸血合同</v>
      </c>
      <c r="D40" s="452" t="s">
        <v>75</v>
      </c>
      <c r="E40" s="453"/>
      <c r="F40" s="454"/>
      <c r="G40" s="429" t="s">
        <v>57</v>
      </c>
      <c r="H40" s="276"/>
    </row>
    <row r="41" spans="1:8" s="2" customFormat="1" ht="14" customHeight="1">
      <c r="B41" s="428"/>
      <c r="C41" s="458"/>
      <c r="D41" s="455"/>
      <c r="E41" s="455"/>
      <c r="F41" s="456"/>
      <c r="G41" s="430"/>
      <c r="H41" s="277"/>
    </row>
    <row r="42" spans="1:8" s="2" customFormat="1" ht="14" customHeight="1">
      <c r="B42" s="439" t="s">
        <v>59</v>
      </c>
      <c r="C42" s="433" t="str">
        <f>+C9</f>
        <v>2020年 1月12日（日）　10：00 ～ 12：00</v>
      </c>
      <c r="D42" s="434"/>
      <c r="E42" s="434"/>
      <c r="F42" s="435"/>
      <c r="G42" s="431"/>
      <c r="H42" s="277"/>
    </row>
    <row r="43" spans="1:8" s="2" customFormat="1" ht="14" customHeight="1">
      <c r="B43" s="440"/>
      <c r="C43" s="436"/>
      <c r="D43" s="437"/>
      <c r="E43" s="437"/>
      <c r="F43" s="438"/>
      <c r="G43" s="432"/>
      <c r="H43" s="278"/>
    </row>
    <row r="44" spans="1:8" ht="15" customHeight="1">
      <c r="B44" s="423" t="s">
        <v>86</v>
      </c>
      <c r="C44" s="424"/>
      <c r="D44" s="424"/>
      <c r="E44" s="424"/>
      <c r="F44" s="279" t="s">
        <v>9</v>
      </c>
      <c r="G44" s="425" t="s">
        <v>11</v>
      </c>
      <c r="H44" s="426"/>
    </row>
    <row r="45" spans="1:8" ht="15" customHeight="1">
      <c r="B45" s="268" t="s">
        <v>95</v>
      </c>
      <c r="C45" s="280">
        <f>+予算書!C51</f>
        <v>0</v>
      </c>
      <c r="D45" s="281" t="s">
        <v>74</v>
      </c>
      <c r="E45" s="282" t="s">
        <v>104</v>
      </c>
      <c r="F45" s="283" t="s">
        <v>54</v>
      </c>
      <c r="G45" s="418">
        <v>1000</v>
      </c>
      <c r="H45" s="419"/>
    </row>
    <row r="46" spans="1:8" ht="15" customHeight="1">
      <c r="B46" s="268" t="s">
        <v>61</v>
      </c>
      <c r="C46" s="284">
        <f>+予算書!D51</f>
        <v>0</v>
      </c>
      <c r="D46" s="285"/>
      <c r="E46" s="286">
        <f>+予算書!F51</f>
        <v>0</v>
      </c>
      <c r="F46" s="283" t="s">
        <v>30</v>
      </c>
      <c r="G46" s="418">
        <f>+予算書!J53</f>
        <v>1900</v>
      </c>
      <c r="H46" s="419"/>
    </row>
    <row r="47" spans="1:8" ht="15" customHeight="1">
      <c r="B47" s="268" t="s">
        <v>61</v>
      </c>
      <c r="C47" s="284"/>
      <c r="D47" s="285"/>
      <c r="E47" s="286"/>
      <c r="F47" s="283" t="s">
        <v>30</v>
      </c>
      <c r="G47" s="418">
        <v>0</v>
      </c>
      <c r="H47" s="419"/>
    </row>
    <row r="48" spans="1:8" ht="15" customHeight="1">
      <c r="B48" s="268" t="s">
        <v>60</v>
      </c>
      <c r="C48" s="420"/>
      <c r="D48" s="421"/>
      <c r="E48" s="422"/>
      <c r="F48" s="283" t="s">
        <v>55</v>
      </c>
      <c r="G48" s="418">
        <v>0</v>
      </c>
      <c r="H48" s="419"/>
    </row>
    <row r="49" spans="2:8" ht="15" customHeight="1">
      <c r="B49" s="268" t="s">
        <v>71</v>
      </c>
      <c r="C49" s="420"/>
      <c r="D49" s="421"/>
      <c r="E49" s="422"/>
      <c r="F49" s="283" t="s">
        <v>56</v>
      </c>
      <c r="G49" s="418">
        <v>0</v>
      </c>
      <c r="H49" s="419"/>
    </row>
    <row r="50" spans="2:8" ht="15" customHeight="1">
      <c r="B50" s="268"/>
      <c r="C50" s="420"/>
      <c r="D50" s="421"/>
      <c r="E50" s="422"/>
      <c r="F50" s="283"/>
      <c r="G50" s="418">
        <v>0</v>
      </c>
      <c r="H50" s="419"/>
    </row>
    <row r="51" spans="2:8" ht="15" customHeight="1">
      <c r="B51" s="287"/>
      <c r="C51" s="239"/>
      <c r="D51" s="239"/>
      <c r="E51" s="239"/>
      <c r="F51" s="240" t="s">
        <v>80</v>
      </c>
      <c r="G51" s="450">
        <f>SUM(G45:G50)</f>
        <v>2900</v>
      </c>
      <c r="H51" s="451"/>
    </row>
    <row r="52" spans="2:8" ht="16" customHeight="1">
      <c r="B52" s="288"/>
      <c r="C52" s="241"/>
      <c r="D52" s="241"/>
      <c r="E52" s="242"/>
      <c r="F52" s="242"/>
      <c r="G52" s="242"/>
      <c r="H52" s="289"/>
    </row>
    <row r="53" spans="2:8" ht="25">
      <c r="B53" s="290" t="s">
        <v>63</v>
      </c>
      <c r="C53" s="220"/>
      <c r="D53" s="291" t="s">
        <v>64</v>
      </c>
      <c r="E53" s="220"/>
      <c r="F53" s="220"/>
      <c r="G53" s="220"/>
      <c r="H53" s="292"/>
    </row>
    <row r="54" spans="2:8" ht="16" customHeight="1">
      <c r="B54" s="293"/>
      <c r="C54" s="220"/>
      <c r="D54" s="220"/>
      <c r="E54" s="220"/>
      <c r="F54" s="220"/>
      <c r="G54" s="220"/>
      <c r="H54" s="292"/>
    </row>
    <row r="55" spans="2:8" ht="25">
      <c r="B55" s="294"/>
      <c r="C55" s="295" t="s">
        <v>66</v>
      </c>
      <c r="D55" s="296"/>
      <c r="E55" s="296"/>
      <c r="F55" s="297" t="s">
        <v>65</v>
      </c>
      <c r="G55" s="220"/>
      <c r="H55" s="292"/>
    </row>
    <row r="56" spans="2:8" ht="15">
      <c r="B56" s="293"/>
      <c r="C56" s="220"/>
      <c r="D56" s="220"/>
      <c r="E56" s="220"/>
      <c r="F56" s="220"/>
      <c r="G56" s="220"/>
      <c r="H56" s="292"/>
    </row>
    <row r="57" spans="2:8" ht="15">
      <c r="B57" s="293"/>
      <c r="C57" s="441" t="s">
        <v>67</v>
      </c>
      <c r="D57" s="441"/>
      <c r="E57" s="441"/>
      <c r="F57" s="441"/>
      <c r="G57" s="220"/>
      <c r="H57" s="292"/>
    </row>
    <row r="58" spans="2:8" ht="15">
      <c r="B58" s="293"/>
      <c r="C58" s="220"/>
      <c r="D58" s="220"/>
      <c r="E58" s="220"/>
      <c r="F58" s="220"/>
      <c r="G58" s="220"/>
      <c r="H58" s="292"/>
    </row>
    <row r="59" spans="2:8" ht="15">
      <c r="B59" s="293"/>
      <c r="C59" s="220"/>
      <c r="D59" s="220"/>
      <c r="E59" s="220"/>
      <c r="F59" s="220"/>
      <c r="G59" s="220"/>
      <c r="H59" s="292"/>
    </row>
    <row r="60" spans="2:8" ht="25">
      <c r="B60" s="293"/>
      <c r="C60" s="295" t="s">
        <v>68</v>
      </c>
      <c r="D60" s="296"/>
      <c r="E60" s="296"/>
      <c r="F60" s="297"/>
      <c r="G60" s="220"/>
      <c r="H60" s="298" t="s">
        <v>69</v>
      </c>
    </row>
    <row r="61" spans="2:8" ht="15">
      <c r="B61" s="299"/>
      <c r="C61" s="300"/>
      <c r="D61" s="300"/>
      <c r="E61" s="300"/>
      <c r="F61" s="300"/>
      <c r="G61" s="300"/>
      <c r="H61" s="30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60"/>
  <sheetViews>
    <sheetView showGridLines="0" zoomScaleNormal="100" workbookViewId="0"/>
  </sheetViews>
  <sheetFormatPr baseColWidth="10" defaultColWidth="9.1640625" defaultRowHeight="14"/>
  <cols>
    <col min="1" max="1" width="9.1640625" style="1"/>
    <col min="2" max="2" width="13.6640625" style="1" customWidth="1"/>
    <col min="3" max="3" width="20.6640625" style="1" customWidth="1"/>
    <col min="4" max="4" width="6" style="1" customWidth="1"/>
    <col min="5" max="5" width="20.6640625" style="1" customWidth="1"/>
    <col min="6" max="6" width="13.6640625" style="1" customWidth="1"/>
    <col min="7" max="7" width="4.1640625" style="1" customWidth="1"/>
    <col min="8" max="8" width="14.1640625" style="1" customWidth="1"/>
    <col min="9" max="10" width="9.1640625" style="1"/>
    <col min="11" max="12" width="11.5" style="1" bestFit="1" customWidth="1"/>
    <col min="13" max="14" width="9.5" style="1" bestFit="1" customWidth="1"/>
    <col min="15" max="16384" width="9.1640625" style="1"/>
  </cols>
  <sheetData>
    <row r="1" spans="1:15" ht="15.75" customHeight="1">
      <c r="A1" s="37"/>
      <c r="B1" s="269"/>
      <c r="C1" s="442" t="s">
        <v>73</v>
      </c>
      <c r="D1" s="443"/>
      <c r="E1" s="443"/>
      <c r="F1" s="443"/>
      <c r="G1" s="262"/>
      <c r="H1" s="263"/>
    </row>
    <row r="2" spans="1:15" ht="15" customHeight="1">
      <c r="B2" s="444"/>
      <c r="C2" s="443"/>
      <c r="D2" s="443"/>
      <c r="E2" s="443"/>
      <c r="F2" s="443"/>
      <c r="G2" s="270"/>
      <c r="H2" s="271"/>
    </row>
    <row r="3" spans="1:15" ht="14" customHeight="1">
      <c r="B3" s="445"/>
      <c r="C3" s="443"/>
      <c r="D3" s="443"/>
      <c r="E3" s="443"/>
      <c r="F3" s="443"/>
      <c r="G3" s="270"/>
      <c r="H3" s="212"/>
    </row>
    <row r="4" spans="1:15" s="2" customFormat="1" ht="16">
      <c r="B4" s="272"/>
      <c r="C4" s="272"/>
      <c r="D4" s="272"/>
      <c r="E4" s="265"/>
      <c r="F4" s="264"/>
      <c r="G4" s="264"/>
      <c r="H4" s="263"/>
      <c r="K4" s="1"/>
      <c r="L4" s="1"/>
      <c r="M4" s="1"/>
      <c r="N4" s="1"/>
      <c r="O4" s="1"/>
    </row>
    <row r="5" spans="1:15" s="2" customFormat="1" ht="20">
      <c r="B5" s="446" t="s">
        <v>223</v>
      </c>
      <c r="C5" s="447"/>
      <c r="D5" s="447"/>
      <c r="E5" s="447"/>
      <c r="F5" s="447"/>
      <c r="G5" s="273"/>
      <c r="H5" s="263"/>
      <c r="K5" s="1"/>
      <c r="L5" s="1"/>
      <c r="M5" s="1"/>
      <c r="N5" s="1"/>
      <c r="O5" s="1"/>
    </row>
    <row r="6" spans="1:15" s="2" customFormat="1" ht="20">
      <c r="B6" s="274"/>
      <c r="C6" s="275"/>
      <c r="D6" s="275"/>
      <c r="E6" s="264"/>
      <c r="F6" s="273"/>
      <c r="G6" s="273"/>
      <c r="H6" s="263"/>
      <c r="K6" s="1"/>
      <c r="L6" s="1"/>
      <c r="M6" s="1"/>
      <c r="N6" s="1"/>
      <c r="O6" s="1"/>
    </row>
    <row r="7" spans="1:15" s="2" customFormat="1" ht="16">
      <c r="B7" s="427" t="s">
        <v>58</v>
      </c>
      <c r="C7" s="457" t="str">
        <f>+予算書!B6</f>
        <v>血液・輸血合同</v>
      </c>
      <c r="D7" s="452" t="s">
        <v>75</v>
      </c>
      <c r="E7" s="453"/>
      <c r="F7" s="454"/>
      <c r="G7" s="429"/>
      <c r="H7" s="276"/>
      <c r="K7" s="1"/>
      <c r="L7" s="1"/>
      <c r="M7" s="1"/>
      <c r="N7" s="1"/>
      <c r="O7" s="1"/>
    </row>
    <row r="8" spans="1:15" s="2" customFormat="1" ht="14" customHeight="1">
      <c r="B8" s="428"/>
      <c r="C8" s="458"/>
      <c r="D8" s="455"/>
      <c r="E8" s="455"/>
      <c r="F8" s="456"/>
      <c r="G8" s="430"/>
      <c r="H8" s="277"/>
      <c r="K8" s="1"/>
      <c r="L8" s="1"/>
      <c r="M8" s="1"/>
      <c r="N8" s="1"/>
      <c r="O8" s="1"/>
    </row>
    <row r="9" spans="1:15" s="2" customFormat="1" ht="14" customHeight="1">
      <c r="B9" s="439" t="s">
        <v>59</v>
      </c>
      <c r="C9" s="433" t="str">
        <f>+予算書!C12</f>
        <v>2020年 1月12日（日）　10：00 ～ 12：00</v>
      </c>
      <c r="D9" s="434"/>
      <c r="E9" s="434"/>
      <c r="F9" s="435"/>
      <c r="G9" s="431"/>
      <c r="H9" s="277"/>
      <c r="K9" s="1"/>
      <c r="L9" s="1"/>
      <c r="M9" s="1"/>
      <c r="N9" s="1"/>
      <c r="O9" s="1"/>
    </row>
    <row r="10" spans="1:15" s="2" customFormat="1" ht="14" customHeight="1">
      <c r="B10" s="440"/>
      <c r="C10" s="436"/>
      <c r="D10" s="437"/>
      <c r="E10" s="437"/>
      <c r="F10" s="438"/>
      <c r="G10" s="432"/>
      <c r="H10" s="278"/>
      <c r="K10" s="1"/>
      <c r="L10" s="1"/>
      <c r="M10" s="1"/>
      <c r="N10" s="1"/>
    </row>
    <row r="11" spans="1:15" ht="15" customHeight="1">
      <c r="B11" s="423" t="s">
        <v>86</v>
      </c>
      <c r="C11" s="424"/>
      <c r="D11" s="424"/>
      <c r="E11" s="424"/>
      <c r="F11" s="279" t="s">
        <v>9</v>
      </c>
      <c r="G11" s="425" t="s">
        <v>11</v>
      </c>
      <c r="H11" s="426"/>
    </row>
    <row r="12" spans="1:15" ht="15" customHeight="1">
      <c r="B12" s="268" t="s">
        <v>62</v>
      </c>
      <c r="C12" s="280">
        <f>+予算書!C54</f>
        <v>0</v>
      </c>
      <c r="D12" s="281" t="s">
        <v>74</v>
      </c>
      <c r="E12" s="282" t="s">
        <v>70</v>
      </c>
      <c r="F12" s="283" t="s">
        <v>62</v>
      </c>
      <c r="G12" s="418">
        <f>+予算書!K36</f>
        <v>0</v>
      </c>
      <c r="H12" s="419"/>
    </row>
    <row r="13" spans="1:15" ht="15" customHeight="1">
      <c r="B13" s="268" t="s">
        <v>61</v>
      </c>
      <c r="C13" s="284">
        <f>+予算書!D54</f>
        <v>0</v>
      </c>
      <c r="D13" s="285"/>
      <c r="E13" s="286">
        <f>+予算書!F54</f>
        <v>0</v>
      </c>
      <c r="F13" s="283" t="s">
        <v>30</v>
      </c>
      <c r="G13" s="418">
        <f>+予算書!J54</f>
        <v>0</v>
      </c>
      <c r="H13" s="419"/>
    </row>
    <row r="14" spans="1:15" ht="15" customHeight="1">
      <c r="B14" s="268" t="s">
        <v>61</v>
      </c>
      <c r="C14" s="284"/>
      <c r="D14" s="285"/>
      <c r="E14" s="286"/>
      <c r="F14" s="283" t="s">
        <v>30</v>
      </c>
      <c r="G14" s="418">
        <v>0</v>
      </c>
      <c r="H14" s="419"/>
    </row>
    <row r="15" spans="1:15" ht="15" customHeight="1">
      <c r="B15" s="268" t="s">
        <v>207</v>
      </c>
      <c r="C15" s="420"/>
      <c r="D15" s="421"/>
      <c r="E15" s="422"/>
      <c r="F15" s="283" t="s">
        <v>205</v>
      </c>
      <c r="G15" s="418">
        <f>+予算書!K38</f>
        <v>0</v>
      </c>
      <c r="H15" s="419"/>
    </row>
    <row r="16" spans="1:15" ht="15" customHeight="1">
      <c r="B16" s="268" t="s">
        <v>60</v>
      </c>
      <c r="C16" s="420"/>
      <c r="D16" s="421"/>
      <c r="E16" s="422"/>
      <c r="F16" s="283" t="s">
        <v>55</v>
      </c>
      <c r="G16" s="418">
        <v>0</v>
      </c>
      <c r="H16" s="419"/>
    </row>
    <row r="17" spans="2:14" ht="15" customHeight="1">
      <c r="B17" s="268" t="s">
        <v>71</v>
      </c>
      <c r="C17" s="420"/>
      <c r="D17" s="421"/>
      <c r="E17" s="422"/>
      <c r="F17" s="283" t="s">
        <v>56</v>
      </c>
      <c r="G17" s="418">
        <v>0</v>
      </c>
      <c r="H17" s="419"/>
    </row>
    <row r="18" spans="2:14" ht="15" customHeight="1">
      <c r="B18" s="287"/>
      <c r="C18" s="239"/>
      <c r="D18" s="239"/>
      <c r="E18" s="239"/>
      <c r="F18" s="240" t="s">
        <v>80</v>
      </c>
      <c r="G18" s="450">
        <f>SUM(G12:G17)</f>
        <v>0</v>
      </c>
      <c r="H18" s="451"/>
    </row>
    <row r="19" spans="2:14" ht="16" customHeight="1">
      <c r="B19" s="288"/>
      <c r="C19" s="241"/>
      <c r="D19" s="241"/>
      <c r="E19" s="242"/>
      <c r="F19" s="242"/>
      <c r="G19" s="242"/>
      <c r="H19" s="289"/>
    </row>
    <row r="20" spans="2:14" ht="25">
      <c r="B20" s="290" t="s">
        <v>63</v>
      </c>
      <c r="C20" s="220"/>
      <c r="D20" s="291" t="s">
        <v>64</v>
      </c>
      <c r="E20" s="220"/>
      <c r="F20" s="220"/>
      <c r="G20" s="220"/>
      <c r="H20" s="292"/>
      <c r="J20" s="49" t="s">
        <v>109</v>
      </c>
      <c r="K20" s="43" t="s">
        <v>108</v>
      </c>
    </row>
    <row r="21" spans="2:14" ht="16" customHeight="1">
      <c r="B21" s="293"/>
      <c r="C21" s="220"/>
      <c r="D21" s="220"/>
      <c r="E21" s="220"/>
      <c r="F21" s="220"/>
      <c r="G21" s="220"/>
      <c r="H21" s="292"/>
      <c r="J21" s="43"/>
      <c r="K21" s="43" t="s">
        <v>107</v>
      </c>
    </row>
    <row r="22" spans="2:14" ht="34">
      <c r="B22" s="294"/>
      <c r="C22" s="295" t="s">
        <v>66</v>
      </c>
      <c r="D22" s="463">
        <f>+G18</f>
        <v>0</v>
      </c>
      <c r="E22" s="462"/>
      <c r="F22" s="462"/>
      <c r="G22" s="297" t="s">
        <v>65</v>
      </c>
      <c r="H22" s="292"/>
      <c r="K22" s="35" t="s">
        <v>66</v>
      </c>
      <c r="L22" s="459">
        <f>SUM(G12:H15)</f>
        <v>0</v>
      </c>
      <c r="M22" s="460"/>
      <c r="N22" s="36" t="s">
        <v>65</v>
      </c>
    </row>
    <row r="23" spans="2:14" ht="15">
      <c r="B23" s="293"/>
      <c r="C23" s="220"/>
      <c r="D23" s="220"/>
      <c r="E23" s="220"/>
      <c r="F23" s="220"/>
      <c r="G23" s="220"/>
      <c r="H23" s="292"/>
    </row>
    <row r="24" spans="2:14" ht="15">
      <c r="B24" s="293"/>
      <c r="C24" s="464" t="s">
        <v>106</v>
      </c>
      <c r="D24" s="464"/>
      <c r="E24" s="464"/>
      <c r="F24" s="464"/>
      <c r="G24" s="220"/>
      <c r="H24" s="292"/>
    </row>
    <row r="25" spans="2:14" ht="15">
      <c r="B25" s="293"/>
      <c r="C25" s="220"/>
      <c r="D25" s="220"/>
      <c r="E25" s="220"/>
      <c r="F25" s="220"/>
      <c r="G25" s="220"/>
      <c r="H25" s="292"/>
    </row>
    <row r="26" spans="2:14" ht="15">
      <c r="B26" s="293"/>
      <c r="C26" s="220"/>
      <c r="D26" s="220"/>
      <c r="E26" s="220"/>
      <c r="F26" s="220"/>
      <c r="G26" s="220"/>
      <c r="H26" s="292"/>
    </row>
    <row r="27" spans="2:14" ht="25">
      <c r="B27" s="293"/>
      <c r="C27" s="295" t="s">
        <v>68</v>
      </c>
      <c r="D27" s="296"/>
      <c r="E27" s="296"/>
      <c r="F27" s="297"/>
      <c r="G27" s="220"/>
      <c r="H27" s="298" t="s">
        <v>69</v>
      </c>
    </row>
    <row r="28" spans="2:14" ht="15">
      <c r="B28" s="299"/>
      <c r="C28" s="300"/>
      <c r="D28" s="300"/>
      <c r="E28" s="300"/>
      <c r="F28" s="300"/>
      <c r="G28" s="300"/>
      <c r="H28" s="301"/>
    </row>
    <row r="33" spans="1:8" ht="15.75" customHeight="1">
      <c r="A33" s="37"/>
      <c r="B33" s="269"/>
      <c r="C33" s="442" t="s">
        <v>73</v>
      </c>
      <c r="D33" s="443"/>
      <c r="E33" s="443"/>
      <c r="F33" s="443"/>
      <c r="G33" s="262"/>
      <c r="H33" s="263"/>
    </row>
    <row r="34" spans="1:8" ht="15" customHeight="1">
      <c r="B34" s="444"/>
      <c r="C34" s="443"/>
      <c r="D34" s="443"/>
      <c r="E34" s="443"/>
      <c r="F34" s="443"/>
      <c r="G34" s="270"/>
      <c r="H34" s="271"/>
    </row>
    <row r="35" spans="1:8" ht="14" customHeight="1">
      <c r="B35" s="445"/>
      <c r="C35" s="443"/>
      <c r="D35" s="443"/>
      <c r="E35" s="443"/>
      <c r="F35" s="443"/>
      <c r="G35" s="270"/>
      <c r="H35" s="212"/>
    </row>
    <row r="36" spans="1:8" s="2" customFormat="1" ht="16">
      <c r="B36" s="272"/>
      <c r="C36" s="272"/>
      <c r="D36" s="272"/>
      <c r="E36" s="265"/>
      <c r="F36" s="264"/>
      <c r="G36" s="264"/>
      <c r="H36" s="263"/>
    </row>
    <row r="37" spans="1:8" s="2" customFormat="1" ht="20">
      <c r="B37" s="446" t="s">
        <v>223</v>
      </c>
      <c r="C37" s="447"/>
      <c r="D37" s="447"/>
      <c r="E37" s="447"/>
      <c r="F37" s="447"/>
      <c r="G37" s="273"/>
      <c r="H37" s="263"/>
    </row>
    <row r="38" spans="1:8" s="2" customFormat="1" ht="20">
      <c r="B38" s="274"/>
      <c r="C38" s="275"/>
      <c r="D38" s="275"/>
      <c r="E38" s="264"/>
      <c r="F38" s="273"/>
      <c r="G38" s="273"/>
      <c r="H38" s="263"/>
    </row>
    <row r="39" spans="1:8" s="2" customFormat="1" ht="16">
      <c r="B39" s="427" t="s">
        <v>58</v>
      </c>
      <c r="C39" s="457" t="str">
        <f>+予算書!B6</f>
        <v>血液・輸血合同</v>
      </c>
      <c r="D39" s="452" t="s">
        <v>75</v>
      </c>
      <c r="E39" s="453"/>
      <c r="F39" s="454"/>
      <c r="G39" s="429" t="s">
        <v>57</v>
      </c>
      <c r="H39" s="276"/>
    </row>
    <row r="40" spans="1:8" s="2" customFormat="1" ht="14" customHeight="1">
      <c r="B40" s="428"/>
      <c r="C40" s="458"/>
      <c r="D40" s="455"/>
      <c r="E40" s="455"/>
      <c r="F40" s="456"/>
      <c r="G40" s="430"/>
      <c r="H40" s="277"/>
    </row>
    <row r="41" spans="1:8" s="2" customFormat="1" ht="14" customHeight="1">
      <c r="B41" s="439" t="s">
        <v>59</v>
      </c>
      <c r="C41" s="433" t="str">
        <f>+C9</f>
        <v>2020年 1月12日（日）　10：00 ～ 12：00</v>
      </c>
      <c r="D41" s="434"/>
      <c r="E41" s="434"/>
      <c r="F41" s="435"/>
      <c r="G41" s="431"/>
      <c r="H41" s="277"/>
    </row>
    <row r="42" spans="1:8" s="2" customFormat="1" ht="14" customHeight="1">
      <c r="B42" s="440"/>
      <c r="C42" s="436"/>
      <c r="D42" s="437"/>
      <c r="E42" s="437"/>
      <c r="F42" s="438"/>
      <c r="G42" s="432"/>
      <c r="H42" s="278"/>
    </row>
    <row r="43" spans="1:8" ht="15" customHeight="1">
      <c r="B43" s="423" t="s">
        <v>86</v>
      </c>
      <c r="C43" s="424"/>
      <c r="D43" s="424"/>
      <c r="E43" s="424"/>
      <c r="F43" s="279" t="s">
        <v>9</v>
      </c>
      <c r="G43" s="425" t="s">
        <v>11</v>
      </c>
      <c r="H43" s="426"/>
    </row>
    <row r="44" spans="1:8" ht="15" customHeight="1">
      <c r="B44" s="268" t="s">
        <v>62</v>
      </c>
      <c r="C44" s="280"/>
      <c r="D44" s="281"/>
      <c r="E44" s="282"/>
      <c r="F44" s="283" t="s">
        <v>54</v>
      </c>
      <c r="G44" s="418">
        <v>0</v>
      </c>
      <c r="H44" s="419"/>
    </row>
    <row r="45" spans="1:8" ht="15" customHeight="1">
      <c r="B45" s="268" t="s">
        <v>61</v>
      </c>
      <c r="C45" s="284"/>
      <c r="D45" s="285"/>
      <c r="E45" s="286"/>
      <c r="F45" s="283" t="s">
        <v>30</v>
      </c>
      <c r="G45" s="418">
        <f>+予算書!J55</f>
        <v>0</v>
      </c>
      <c r="H45" s="419"/>
    </row>
    <row r="46" spans="1:8" ht="15" customHeight="1">
      <c r="B46" s="268" t="s">
        <v>61</v>
      </c>
      <c r="C46" s="284"/>
      <c r="D46" s="285"/>
      <c r="E46" s="286"/>
      <c r="F46" s="283" t="s">
        <v>30</v>
      </c>
      <c r="G46" s="418">
        <v>0</v>
      </c>
      <c r="H46" s="419"/>
    </row>
    <row r="47" spans="1:8" ht="15" customHeight="1">
      <c r="B47" s="268" t="s">
        <v>60</v>
      </c>
      <c r="C47" s="420"/>
      <c r="D47" s="421"/>
      <c r="E47" s="422"/>
      <c r="F47" s="283" t="s">
        <v>55</v>
      </c>
      <c r="G47" s="418">
        <v>0</v>
      </c>
      <c r="H47" s="419"/>
    </row>
    <row r="48" spans="1:8" ht="15" customHeight="1">
      <c r="B48" s="268" t="s">
        <v>71</v>
      </c>
      <c r="C48" s="420"/>
      <c r="D48" s="421"/>
      <c r="E48" s="422"/>
      <c r="F48" s="283" t="s">
        <v>56</v>
      </c>
      <c r="G48" s="418">
        <v>0</v>
      </c>
      <c r="H48" s="419"/>
    </row>
    <row r="49" spans="2:14" ht="15" customHeight="1">
      <c r="B49" s="268"/>
      <c r="C49" s="420"/>
      <c r="D49" s="421"/>
      <c r="E49" s="422"/>
      <c r="F49" s="283"/>
      <c r="G49" s="418">
        <v>0</v>
      </c>
      <c r="H49" s="419"/>
    </row>
    <row r="50" spans="2:14" ht="15" customHeight="1">
      <c r="B50" s="287"/>
      <c r="C50" s="239"/>
      <c r="D50" s="239"/>
      <c r="E50" s="239"/>
      <c r="F50" s="240" t="s">
        <v>80</v>
      </c>
      <c r="G50" s="450">
        <f>SUM(G44:G49)</f>
        <v>0</v>
      </c>
      <c r="H50" s="451"/>
      <c r="J50" s="49"/>
      <c r="K50" s="43"/>
    </row>
    <row r="51" spans="2:14" ht="16" customHeight="1">
      <c r="B51" s="288"/>
      <c r="C51" s="241"/>
      <c r="D51" s="241"/>
      <c r="E51" s="242"/>
      <c r="F51" s="242"/>
      <c r="G51" s="242"/>
      <c r="H51" s="289"/>
      <c r="K51" s="43"/>
    </row>
    <row r="52" spans="2:14" ht="25">
      <c r="B52" s="290" t="s">
        <v>63</v>
      </c>
      <c r="C52" s="220"/>
      <c r="D52" s="291" t="s">
        <v>64</v>
      </c>
      <c r="E52" s="220"/>
      <c r="F52" s="220"/>
      <c r="G52" s="220"/>
      <c r="H52" s="292"/>
      <c r="J52" s="49" t="s">
        <v>109</v>
      </c>
      <c r="K52" s="43" t="s">
        <v>110</v>
      </c>
    </row>
    <row r="53" spans="2:14" ht="16" customHeight="1">
      <c r="B53" s="293"/>
      <c r="C53" s="220"/>
      <c r="D53" s="220"/>
      <c r="E53" s="220"/>
      <c r="F53" s="220"/>
      <c r="G53" s="220"/>
      <c r="H53" s="292"/>
      <c r="K53" s="43" t="s">
        <v>111</v>
      </c>
    </row>
    <row r="54" spans="2:14" ht="34">
      <c r="B54" s="294"/>
      <c r="C54" s="295" t="s">
        <v>66</v>
      </c>
      <c r="D54" s="461">
        <f>+G50</f>
        <v>0</v>
      </c>
      <c r="E54" s="462"/>
      <c r="F54" s="462"/>
      <c r="G54" s="297" t="s">
        <v>65</v>
      </c>
      <c r="H54" s="292"/>
      <c r="K54" s="35" t="s">
        <v>66</v>
      </c>
      <c r="L54" s="459">
        <f>+K12</f>
        <v>0</v>
      </c>
      <c r="M54" s="460"/>
      <c r="N54" s="36" t="s">
        <v>65</v>
      </c>
    </row>
    <row r="55" spans="2:14" ht="15">
      <c r="B55" s="293"/>
      <c r="C55" s="220"/>
      <c r="D55" s="220"/>
      <c r="E55" s="220"/>
      <c r="F55" s="220"/>
      <c r="G55" s="220"/>
      <c r="H55" s="292"/>
    </row>
    <row r="56" spans="2:14" ht="15">
      <c r="B56" s="293"/>
      <c r="C56" s="441" t="s">
        <v>67</v>
      </c>
      <c r="D56" s="441"/>
      <c r="E56" s="441"/>
      <c r="F56" s="441"/>
      <c r="G56" s="220"/>
      <c r="H56" s="292"/>
    </row>
    <row r="57" spans="2:14" ht="15">
      <c r="B57" s="293"/>
      <c r="C57" s="220"/>
      <c r="D57" s="220"/>
      <c r="E57" s="220"/>
      <c r="F57" s="220"/>
      <c r="G57" s="220"/>
      <c r="H57" s="292"/>
    </row>
    <row r="58" spans="2:14" ht="15">
      <c r="B58" s="293"/>
      <c r="C58" s="220"/>
      <c r="D58" s="220"/>
      <c r="E58" s="220"/>
      <c r="F58" s="220"/>
      <c r="G58" s="220"/>
      <c r="H58" s="292"/>
    </row>
    <row r="59" spans="2:14" ht="25">
      <c r="B59" s="293"/>
      <c r="C59" s="295" t="s">
        <v>68</v>
      </c>
      <c r="D59" s="296"/>
      <c r="E59" s="296"/>
      <c r="F59" s="297"/>
      <c r="G59" s="220"/>
      <c r="H59" s="298" t="s">
        <v>69</v>
      </c>
    </row>
    <row r="60" spans="2:14" ht="15">
      <c r="B60" s="299"/>
      <c r="C60" s="300"/>
      <c r="D60" s="300"/>
      <c r="E60" s="300"/>
      <c r="F60" s="300"/>
      <c r="G60" s="300"/>
      <c r="H60" s="301"/>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Q65"/>
  <sheetViews>
    <sheetView showGridLines="0" zoomScaleNormal="100" workbookViewId="0"/>
  </sheetViews>
  <sheetFormatPr baseColWidth="10" defaultColWidth="9.1640625" defaultRowHeight="14"/>
  <cols>
    <col min="1" max="1" width="9.1640625" style="1"/>
    <col min="2" max="2" width="15.6640625" style="1" customWidth="1"/>
    <col min="3" max="4" width="13.6640625" style="1" customWidth="1"/>
    <col min="5" max="5" width="5.6640625" style="1" customWidth="1"/>
    <col min="6" max="6" width="11.6640625" style="1" customWidth="1"/>
    <col min="7" max="8" width="5.6640625" style="1" customWidth="1"/>
    <col min="9" max="9" width="4.33203125" style="1" customWidth="1"/>
    <col min="10" max="10" width="13.6640625" style="1" customWidth="1"/>
    <col min="11" max="11" width="17.5" style="1" bestFit="1" customWidth="1"/>
    <col min="12" max="12" width="60.1640625" style="1" customWidth="1"/>
    <col min="13" max="13" width="9.1640625" style="1"/>
    <col min="14" max="14" width="10" style="1" bestFit="1" customWidth="1"/>
    <col min="15" max="15" width="11.5" style="1" bestFit="1" customWidth="1"/>
    <col min="16" max="16" width="11.33203125" style="1" bestFit="1" customWidth="1"/>
    <col min="17" max="17" width="11.1640625" style="1" bestFit="1" customWidth="1"/>
    <col min="18" max="16384" width="9.1640625" style="1"/>
  </cols>
  <sheetData>
    <row r="1" spans="1:12" ht="15">
      <c r="A1" s="42"/>
      <c r="G1" s="41"/>
      <c r="H1" s="41"/>
      <c r="I1" s="362" t="s">
        <v>20</v>
      </c>
      <c r="J1" s="363"/>
      <c r="K1" s="199" t="s">
        <v>29</v>
      </c>
    </row>
    <row r="2" spans="1:12" ht="63.75" customHeight="1">
      <c r="G2" s="34"/>
      <c r="H2" s="34"/>
      <c r="I2" s="364"/>
      <c r="J2" s="365"/>
      <c r="K2" s="21"/>
    </row>
    <row r="3" spans="1:12" ht="15" customHeight="1">
      <c r="B3" s="12"/>
      <c r="C3" s="14"/>
      <c r="D3" s="14"/>
      <c r="E3" s="14"/>
      <c r="F3" s="14"/>
      <c r="G3" s="22"/>
      <c r="H3" s="22"/>
      <c r="I3" s="366" t="s">
        <v>250</v>
      </c>
      <c r="J3" s="367"/>
      <c r="K3" s="143">
        <v>43784</v>
      </c>
    </row>
    <row r="4" spans="1:12" ht="15" customHeight="1">
      <c r="B4" s="12"/>
      <c r="C4" s="14"/>
      <c r="D4" s="14"/>
      <c r="E4" s="14"/>
      <c r="F4" s="14"/>
      <c r="G4" s="22"/>
      <c r="H4" s="22"/>
      <c r="I4" s="22"/>
      <c r="J4" s="22"/>
      <c r="K4" s="22"/>
    </row>
    <row r="5" spans="1:12" ht="15.75" customHeight="1">
      <c r="B5" s="368"/>
      <c r="C5" s="369"/>
      <c r="D5" s="144"/>
      <c r="E5" s="144"/>
      <c r="F5" s="144"/>
      <c r="G5" s="145"/>
      <c r="H5" s="145"/>
      <c r="I5" s="145"/>
      <c r="J5" s="146" t="s">
        <v>251</v>
      </c>
      <c r="K5" s="147" t="s">
        <v>277</v>
      </c>
    </row>
    <row r="6" spans="1:12" ht="15" customHeight="1">
      <c r="B6" s="377" t="s">
        <v>276</v>
      </c>
      <c r="C6" s="378"/>
      <c r="D6" s="375" t="s">
        <v>209</v>
      </c>
      <c r="E6" s="376"/>
      <c r="F6" s="376"/>
      <c r="G6" s="376"/>
      <c r="H6" s="376"/>
      <c r="I6" s="148"/>
      <c r="J6" s="146" t="s">
        <v>5</v>
      </c>
      <c r="K6" s="149">
        <v>43783</v>
      </c>
    </row>
    <row r="7" spans="1:12" ht="14" customHeight="1">
      <c r="B7" s="379"/>
      <c r="C7" s="378"/>
      <c r="D7" s="376"/>
      <c r="E7" s="376"/>
      <c r="F7" s="376"/>
      <c r="G7" s="376"/>
      <c r="H7" s="376"/>
      <c r="I7" s="150"/>
      <c r="J7" s="373" t="s">
        <v>208</v>
      </c>
      <c r="K7" s="374"/>
    </row>
    <row r="8" spans="1:12" ht="14" customHeight="1">
      <c r="B8" s="13"/>
      <c r="C8" s="13"/>
      <c r="D8" s="150"/>
      <c r="E8" s="150"/>
      <c r="F8" s="150"/>
      <c r="G8" s="150"/>
      <c r="H8" s="150"/>
      <c r="I8" s="151"/>
      <c r="J8" s="152" t="s">
        <v>3</v>
      </c>
      <c r="K8" s="147" t="s">
        <v>248</v>
      </c>
    </row>
    <row r="9" spans="1:12" s="2" customFormat="1" ht="14" customHeight="1">
      <c r="B9" s="13"/>
      <c r="C9" s="13"/>
      <c r="D9" s="153"/>
      <c r="E9" s="153"/>
      <c r="F9" s="153"/>
      <c r="G9" s="152"/>
      <c r="H9" s="152"/>
      <c r="I9" s="152"/>
      <c r="J9" s="152" t="s">
        <v>4</v>
      </c>
      <c r="K9" s="147" t="s">
        <v>249</v>
      </c>
    </row>
    <row r="10" spans="1:12" s="2" customFormat="1" ht="14" customHeight="1">
      <c r="B10" s="9"/>
      <c r="C10" s="9"/>
      <c r="D10" s="154"/>
      <c r="E10" s="154"/>
      <c r="F10" s="154"/>
      <c r="G10" s="342" t="s">
        <v>252</v>
      </c>
      <c r="H10" s="342"/>
      <c r="I10" s="342"/>
      <c r="J10" s="343"/>
      <c r="K10" s="322" t="s">
        <v>253</v>
      </c>
    </row>
    <row r="11" spans="1:12" s="2" customFormat="1" ht="14" customHeight="1">
      <c r="B11" s="9"/>
      <c r="C11" s="9"/>
      <c r="D11" s="154"/>
      <c r="E11" s="154"/>
      <c r="F11" s="154"/>
      <c r="G11" s="342" t="s">
        <v>259</v>
      </c>
      <c r="H11" s="342"/>
      <c r="I11" s="342"/>
      <c r="J11" s="343"/>
      <c r="K11" s="323" t="s">
        <v>260</v>
      </c>
      <c r="L11" s="324"/>
    </row>
    <row r="12" spans="1:12" s="2" customFormat="1" ht="14" customHeight="1">
      <c r="B12" s="147" t="s">
        <v>6</v>
      </c>
      <c r="C12" s="371" t="s">
        <v>258</v>
      </c>
      <c r="D12" s="371"/>
      <c r="E12" s="371"/>
      <c r="F12" s="371"/>
      <c r="G12" s="372"/>
      <c r="H12" s="372"/>
      <c r="I12" s="372"/>
      <c r="J12" s="372"/>
      <c r="K12" s="372"/>
      <c r="L12" s="324"/>
    </row>
    <row r="13" spans="1:12" s="2" customFormat="1" ht="14" customHeight="1">
      <c r="B13" s="147" t="s">
        <v>7</v>
      </c>
      <c r="C13" s="371" t="s">
        <v>261</v>
      </c>
      <c r="D13" s="371"/>
      <c r="E13" s="371"/>
      <c r="F13" s="371"/>
      <c r="G13" s="372"/>
      <c r="H13" s="372"/>
      <c r="I13" s="372"/>
      <c r="J13" s="372"/>
      <c r="K13" s="372"/>
      <c r="L13" s="324"/>
    </row>
    <row r="14" spans="1:12" s="2" customFormat="1" ht="14" customHeight="1">
      <c r="B14" s="147" t="s">
        <v>8</v>
      </c>
      <c r="C14" s="370" t="s">
        <v>273</v>
      </c>
      <c r="D14" s="371"/>
      <c r="E14" s="371"/>
      <c r="F14" s="371"/>
      <c r="G14" s="372"/>
      <c r="H14" s="372"/>
      <c r="I14" s="372"/>
      <c r="J14" s="372"/>
      <c r="K14" s="372"/>
      <c r="L14" s="324"/>
    </row>
    <row r="15" spans="1:12" s="2" customFormat="1" ht="14" customHeight="1">
      <c r="B15" s="155"/>
      <c r="C15" s="370" t="s">
        <v>274</v>
      </c>
      <c r="D15" s="371"/>
      <c r="E15" s="371"/>
      <c r="F15" s="371"/>
      <c r="G15" s="372"/>
      <c r="H15" s="372"/>
      <c r="I15" s="372"/>
      <c r="J15" s="372"/>
      <c r="K15" s="372"/>
      <c r="L15" s="324"/>
    </row>
    <row r="16" spans="1:12" s="2" customFormat="1" ht="14" customHeight="1">
      <c r="B16" s="155"/>
      <c r="C16" s="370" t="s">
        <v>262</v>
      </c>
      <c r="D16" s="371"/>
      <c r="E16" s="371"/>
      <c r="F16" s="371"/>
      <c r="G16" s="372"/>
      <c r="H16" s="372"/>
      <c r="I16" s="372"/>
      <c r="J16" s="372"/>
      <c r="K16" s="372"/>
      <c r="L16" s="324"/>
    </row>
    <row r="17" spans="2:12" s="2" customFormat="1" ht="14" customHeight="1">
      <c r="B17" s="155"/>
      <c r="C17" s="370"/>
      <c r="D17" s="370"/>
      <c r="E17" s="370"/>
      <c r="F17" s="370"/>
      <c r="G17" s="321"/>
      <c r="H17" s="321"/>
      <c r="I17" s="321"/>
      <c r="J17" s="321"/>
      <c r="K17" s="321"/>
      <c r="L17" s="324"/>
    </row>
    <row r="18" spans="2:12" s="2" customFormat="1" ht="14" customHeight="1">
      <c r="B18" s="155"/>
      <c r="L18" s="324"/>
    </row>
    <row r="19" spans="2:12" s="2" customFormat="1" ht="14" customHeight="1">
      <c r="B19" s="179" t="s">
        <v>14</v>
      </c>
      <c r="C19" s="15"/>
      <c r="D19" s="15"/>
      <c r="E19" s="15"/>
      <c r="F19" s="15"/>
      <c r="G19" s="15"/>
      <c r="H19" s="15"/>
      <c r="I19" s="15"/>
      <c r="J19" s="15"/>
      <c r="K19" s="15"/>
    </row>
    <row r="20" spans="2:12" ht="15" customHeight="1">
      <c r="B20" s="156" t="s">
        <v>9</v>
      </c>
      <c r="C20" s="356" t="s">
        <v>10</v>
      </c>
      <c r="D20" s="356"/>
      <c r="E20" s="356"/>
      <c r="F20" s="356"/>
      <c r="G20" s="356"/>
      <c r="H20" s="356"/>
      <c r="I20" s="356"/>
      <c r="J20" s="357"/>
      <c r="K20" s="157" t="s">
        <v>11</v>
      </c>
    </row>
    <row r="21" spans="2:12" ht="15" customHeight="1">
      <c r="B21" s="158" t="s">
        <v>16</v>
      </c>
      <c r="C21" s="348" t="s">
        <v>19</v>
      </c>
      <c r="D21" s="349"/>
      <c r="E21" s="349"/>
      <c r="F21" s="349"/>
      <c r="G21" s="350"/>
      <c r="H21" s="350"/>
      <c r="I21" s="350"/>
      <c r="J21" s="351"/>
      <c r="K21" s="159">
        <v>0</v>
      </c>
    </row>
    <row r="22" spans="2:12" ht="15" customHeight="1">
      <c r="B22" s="160" t="s">
        <v>17</v>
      </c>
      <c r="C22" s="344" t="s">
        <v>18</v>
      </c>
      <c r="D22" s="345"/>
      <c r="E22" s="345"/>
      <c r="F22" s="345"/>
      <c r="G22" s="346"/>
      <c r="H22" s="346"/>
      <c r="I22" s="346"/>
      <c r="J22" s="347"/>
      <c r="K22" s="159">
        <v>20000</v>
      </c>
    </row>
    <row r="23" spans="2:12" ht="15" customHeight="1">
      <c r="B23" s="158"/>
      <c r="C23" s="348"/>
      <c r="D23" s="349"/>
      <c r="E23" s="349"/>
      <c r="F23" s="349"/>
      <c r="G23" s="350"/>
      <c r="H23" s="350"/>
      <c r="I23" s="350"/>
      <c r="J23" s="351"/>
      <c r="K23" s="159"/>
    </row>
    <row r="24" spans="2:12" ht="15" customHeight="1">
      <c r="B24" s="160" t="s">
        <v>88</v>
      </c>
      <c r="C24" s="161" t="s">
        <v>83</v>
      </c>
      <c r="D24" s="162">
        <v>0</v>
      </c>
      <c r="E24" s="163" t="s">
        <v>65</v>
      </c>
      <c r="F24" s="164" t="s">
        <v>84</v>
      </c>
      <c r="G24" s="165">
        <v>20</v>
      </c>
      <c r="H24" s="346" t="s">
        <v>85</v>
      </c>
      <c r="I24" s="353"/>
      <c r="J24" s="166"/>
      <c r="K24" s="167">
        <f>+D24*G24</f>
        <v>0</v>
      </c>
    </row>
    <row r="25" spans="2:12" ht="15" customHeight="1">
      <c r="B25" s="158" t="s">
        <v>91</v>
      </c>
      <c r="C25" s="168" t="s">
        <v>83</v>
      </c>
      <c r="D25" s="169">
        <v>0</v>
      </c>
      <c r="E25" s="170" t="s">
        <v>65</v>
      </c>
      <c r="F25" s="171" t="s">
        <v>84</v>
      </c>
      <c r="G25" s="172">
        <v>0</v>
      </c>
      <c r="H25" s="350" t="s">
        <v>85</v>
      </c>
      <c r="I25" s="350"/>
      <c r="J25" s="173"/>
      <c r="K25" s="167">
        <f>+D25*G25</f>
        <v>0</v>
      </c>
    </row>
    <row r="26" spans="2:12" ht="15" customHeight="1">
      <c r="B26" s="160" t="s">
        <v>89</v>
      </c>
      <c r="C26" s="161" t="s">
        <v>83</v>
      </c>
      <c r="D26" s="162">
        <v>300</v>
      </c>
      <c r="E26" s="163" t="s">
        <v>65</v>
      </c>
      <c r="F26" s="164" t="s">
        <v>84</v>
      </c>
      <c r="G26" s="165">
        <v>0</v>
      </c>
      <c r="H26" s="346" t="s">
        <v>85</v>
      </c>
      <c r="I26" s="354"/>
      <c r="J26" s="166"/>
      <c r="K26" s="167">
        <f>+D26*G26</f>
        <v>0</v>
      </c>
    </row>
    <row r="27" spans="2:12" ht="15" customHeight="1">
      <c r="B27" s="158" t="s">
        <v>28</v>
      </c>
      <c r="C27" s="168" t="s">
        <v>83</v>
      </c>
      <c r="D27" s="169">
        <v>2000</v>
      </c>
      <c r="E27" s="170" t="s">
        <v>65</v>
      </c>
      <c r="F27" s="171" t="s">
        <v>84</v>
      </c>
      <c r="G27" s="172">
        <v>0</v>
      </c>
      <c r="H27" s="350" t="s">
        <v>85</v>
      </c>
      <c r="I27" s="355"/>
      <c r="J27" s="173"/>
      <c r="K27" s="167">
        <f>+D27*G27</f>
        <v>0</v>
      </c>
    </row>
    <row r="28" spans="2:12" ht="15" customHeight="1">
      <c r="B28" s="174"/>
      <c r="C28" s="175" t="s">
        <v>244</v>
      </c>
      <c r="D28" s="176"/>
      <c r="E28" s="176"/>
      <c r="F28" s="176"/>
      <c r="G28" s="176"/>
      <c r="H28" s="176"/>
      <c r="I28" s="176"/>
      <c r="J28" s="177" t="s">
        <v>2</v>
      </c>
      <c r="K28" s="178">
        <f>SUM(K21:K27)</f>
        <v>20000</v>
      </c>
    </row>
    <row r="29" spans="2:12" ht="15" customHeight="1">
      <c r="B29" s="16"/>
      <c r="C29" s="17"/>
      <c r="D29" s="17"/>
      <c r="E29" s="17"/>
      <c r="F29" s="17"/>
      <c r="G29" s="18"/>
      <c r="H29" s="18"/>
      <c r="I29" s="18"/>
      <c r="J29" s="19"/>
      <c r="K29" s="20"/>
    </row>
    <row r="30" spans="2:12" s="2" customFormat="1" ht="14" customHeight="1">
      <c r="B30" s="179" t="s">
        <v>15</v>
      </c>
      <c r="C30" s="15"/>
      <c r="D30" s="15"/>
      <c r="E30" s="15"/>
      <c r="F30" s="15"/>
      <c r="G30" s="15"/>
      <c r="H30" s="15"/>
      <c r="I30" s="15"/>
      <c r="J30" s="15"/>
      <c r="K30" s="15"/>
    </row>
    <row r="31" spans="2:12" ht="15" customHeight="1">
      <c r="B31" s="156" t="s">
        <v>9</v>
      </c>
      <c r="C31" s="356" t="s">
        <v>10</v>
      </c>
      <c r="D31" s="356"/>
      <c r="E31" s="356"/>
      <c r="F31" s="356"/>
      <c r="G31" s="356"/>
      <c r="H31" s="356"/>
      <c r="I31" s="356"/>
      <c r="J31" s="357"/>
      <c r="K31" s="157" t="s">
        <v>11</v>
      </c>
    </row>
    <row r="32" spans="2:12" ht="15" customHeight="1">
      <c r="B32" s="158" t="s">
        <v>12</v>
      </c>
      <c r="C32" s="348"/>
      <c r="D32" s="349"/>
      <c r="E32" s="349"/>
      <c r="F32" s="349"/>
      <c r="G32" s="350"/>
      <c r="H32" s="350"/>
      <c r="I32" s="350"/>
      <c r="J32" s="351"/>
      <c r="K32" s="159">
        <v>0</v>
      </c>
    </row>
    <row r="33" spans="2:17" ht="15" customHeight="1">
      <c r="B33" s="160" t="s">
        <v>13</v>
      </c>
      <c r="C33" s="344"/>
      <c r="D33" s="345"/>
      <c r="E33" s="345"/>
      <c r="F33" s="345"/>
      <c r="G33" s="346"/>
      <c r="H33" s="346"/>
      <c r="I33" s="346"/>
      <c r="J33" s="347"/>
      <c r="K33" s="159">
        <v>0</v>
      </c>
    </row>
    <row r="34" spans="2:17" ht="15" customHeight="1">
      <c r="B34" s="158" t="s">
        <v>95</v>
      </c>
      <c r="C34" s="348" t="s">
        <v>263</v>
      </c>
      <c r="D34" s="349"/>
      <c r="E34" s="349"/>
      <c r="F34" s="349"/>
      <c r="G34" s="350"/>
      <c r="H34" s="350"/>
      <c r="I34" s="350"/>
      <c r="J34" s="352"/>
      <c r="K34" s="159">
        <v>2000</v>
      </c>
      <c r="L34" s="204" t="s">
        <v>135</v>
      </c>
      <c r="M34" s="43" t="s">
        <v>133</v>
      </c>
    </row>
    <row r="35" spans="2:17" ht="15" customHeight="1">
      <c r="B35" s="160" t="s">
        <v>96</v>
      </c>
      <c r="C35" s="344" t="s">
        <v>264</v>
      </c>
      <c r="D35" s="345"/>
      <c r="E35" s="345"/>
      <c r="F35" s="345"/>
      <c r="G35" s="346"/>
      <c r="H35" s="346"/>
      <c r="I35" s="346"/>
      <c r="J35" s="347"/>
      <c r="K35" s="180">
        <f>SUM(J46:J51)</f>
        <v>2200</v>
      </c>
      <c r="L35" s="204" t="s">
        <v>134</v>
      </c>
      <c r="M35" s="43" t="s">
        <v>97</v>
      </c>
    </row>
    <row r="36" spans="2:17" ht="15" customHeight="1">
      <c r="B36" s="158" t="s">
        <v>93</v>
      </c>
      <c r="C36" s="348" t="s">
        <v>255</v>
      </c>
      <c r="D36" s="349"/>
      <c r="E36" s="349"/>
      <c r="F36" s="349"/>
      <c r="G36" s="350"/>
      <c r="H36" s="350"/>
      <c r="I36" s="350"/>
      <c r="J36" s="352"/>
      <c r="K36" s="181">
        <v>0</v>
      </c>
      <c r="L36" s="204" t="s">
        <v>135</v>
      </c>
      <c r="M36" s="43" t="s">
        <v>202</v>
      </c>
    </row>
    <row r="37" spans="2:17" ht="15" customHeight="1">
      <c r="B37" s="160" t="s">
        <v>94</v>
      </c>
      <c r="C37" s="344" t="s">
        <v>256</v>
      </c>
      <c r="D37" s="345"/>
      <c r="E37" s="345"/>
      <c r="F37" s="345"/>
      <c r="G37" s="346"/>
      <c r="H37" s="346"/>
      <c r="I37" s="346"/>
      <c r="J37" s="347"/>
      <c r="K37" s="182">
        <v>0</v>
      </c>
      <c r="L37" s="204" t="s">
        <v>134</v>
      </c>
      <c r="M37" s="43" t="s">
        <v>203</v>
      </c>
    </row>
    <row r="38" spans="2:17" ht="15" customHeight="1">
      <c r="B38" s="158" t="s">
        <v>204</v>
      </c>
      <c r="C38" s="348"/>
      <c r="D38" s="349"/>
      <c r="E38" s="349"/>
      <c r="F38" s="349"/>
      <c r="G38" s="349"/>
      <c r="H38" s="349"/>
      <c r="I38" s="349"/>
      <c r="J38" s="358"/>
      <c r="K38" s="159">
        <v>0</v>
      </c>
      <c r="L38" s="204" t="s">
        <v>246</v>
      </c>
    </row>
    <row r="39" spans="2:17" ht="15" customHeight="1">
      <c r="B39" s="160" t="s">
        <v>220</v>
      </c>
      <c r="C39" s="344" t="s">
        <v>265</v>
      </c>
      <c r="D39" s="345"/>
      <c r="E39" s="345"/>
      <c r="F39" s="345"/>
      <c r="G39" s="345"/>
      <c r="H39" s="345"/>
      <c r="I39" s="345"/>
      <c r="J39" s="359"/>
      <c r="K39" s="159">
        <v>2000</v>
      </c>
      <c r="L39" s="204" t="s">
        <v>246</v>
      </c>
      <c r="N39" s="68"/>
      <c r="O39" s="68"/>
      <c r="P39" s="69"/>
      <c r="Q39" s="70"/>
    </row>
    <row r="40" spans="2:17" ht="15" customHeight="1">
      <c r="B40" s="158" t="s">
        <v>221</v>
      </c>
      <c r="C40" s="348" t="s">
        <v>266</v>
      </c>
      <c r="D40" s="349"/>
      <c r="E40" s="349"/>
      <c r="F40" s="349"/>
      <c r="G40" s="349"/>
      <c r="H40" s="349"/>
      <c r="I40" s="349"/>
      <c r="J40" s="358"/>
      <c r="K40" s="180">
        <f>SUM(J52:J53)</f>
        <v>2300</v>
      </c>
      <c r="L40" s="204" t="s">
        <v>245</v>
      </c>
      <c r="N40" s="68"/>
      <c r="O40" s="68"/>
      <c r="P40" s="69"/>
      <c r="Q40" s="70"/>
    </row>
    <row r="41" spans="2:17" ht="15" customHeight="1">
      <c r="B41" s="160" t="s">
        <v>235</v>
      </c>
      <c r="C41" s="344" t="s">
        <v>238</v>
      </c>
      <c r="D41" s="345"/>
      <c r="E41" s="345"/>
      <c r="F41" s="345"/>
      <c r="G41" s="346"/>
      <c r="H41" s="346"/>
      <c r="I41" s="346"/>
      <c r="J41" s="347"/>
      <c r="K41" s="180">
        <v>0</v>
      </c>
      <c r="L41" s="204" t="s">
        <v>245</v>
      </c>
      <c r="M41" s="73" t="s">
        <v>156</v>
      </c>
      <c r="N41" s="131"/>
      <c r="O41" s="34"/>
      <c r="P41" s="69"/>
      <c r="Q41" s="70"/>
    </row>
    <row r="42" spans="2:17" ht="15" customHeight="1">
      <c r="B42" s="158" t="s">
        <v>158</v>
      </c>
      <c r="C42" s="348"/>
      <c r="D42" s="349"/>
      <c r="E42" s="349"/>
      <c r="F42" s="349"/>
      <c r="G42" s="350"/>
      <c r="H42" s="350"/>
      <c r="I42" s="350"/>
      <c r="J42" s="351"/>
      <c r="K42" s="159"/>
      <c r="M42" s="72" t="s">
        <v>201</v>
      </c>
      <c r="N42" s="70"/>
      <c r="P42" s="69"/>
      <c r="Q42" s="70"/>
    </row>
    <row r="43" spans="2:17" ht="15" customHeight="1">
      <c r="B43" s="160" t="s">
        <v>157</v>
      </c>
      <c r="C43" s="344" t="s">
        <v>257</v>
      </c>
      <c r="D43" s="345"/>
      <c r="E43" s="345"/>
      <c r="F43" s="345"/>
      <c r="G43" s="345"/>
      <c r="H43" s="345"/>
      <c r="I43" s="345"/>
      <c r="J43" s="359"/>
      <c r="K43" s="159">
        <v>2000</v>
      </c>
      <c r="M43" s="71" t="s">
        <v>155</v>
      </c>
      <c r="N43" s="70"/>
      <c r="P43" s="69"/>
      <c r="Q43" s="70"/>
    </row>
    <row r="44" spans="2:17" ht="15" customHeight="1">
      <c r="B44" s="158" t="s">
        <v>159</v>
      </c>
      <c r="C44" s="303"/>
      <c r="D44" s="304"/>
      <c r="E44" s="304"/>
      <c r="F44" s="304"/>
      <c r="G44" s="305"/>
      <c r="H44" s="305"/>
      <c r="I44" s="305"/>
      <c r="J44" s="306"/>
      <c r="K44" s="159"/>
      <c r="M44" s="132" t="s">
        <v>206</v>
      </c>
      <c r="N44" s="70"/>
      <c r="P44" s="69"/>
      <c r="Q44" s="70"/>
    </row>
    <row r="45" spans="2:17" ht="15" customHeight="1">
      <c r="B45" s="160" t="s">
        <v>126</v>
      </c>
      <c r="C45" s="344"/>
      <c r="D45" s="345"/>
      <c r="E45" s="345"/>
      <c r="F45" s="345"/>
      <c r="G45" s="346"/>
      <c r="H45" s="346"/>
      <c r="I45" s="346"/>
      <c r="J45" s="351"/>
      <c r="K45" s="159" t="str">
        <f>IF(SUM(B45)&gt;0,SUM(B45*J45),"")</f>
        <v/>
      </c>
      <c r="M45" s="69"/>
      <c r="N45" s="70"/>
      <c r="P45" s="69"/>
      <c r="Q45" s="70"/>
    </row>
    <row r="46" spans="2:17" ht="15" customHeight="1">
      <c r="B46" s="183" t="s">
        <v>127</v>
      </c>
      <c r="C46" s="184" t="s">
        <v>272</v>
      </c>
      <c r="D46" s="184" t="s">
        <v>268</v>
      </c>
      <c r="E46" s="185" t="s">
        <v>32</v>
      </c>
      <c r="F46" s="185" t="s">
        <v>267</v>
      </c>
      <c r="G46" s="186" t="s">
        <v>81</v>
      </c>
      <c r="H46" s="186">
        <f>38.1*2</f>
        <v>76.2</v>
      </c>
      <c r="I46" s="186" t="s">
        <v>82</v>
      </c>
      <c r="J46" s="187">
        <v>1600</v>
      </c>
      <c r="K46" s="159"/>
      <c r="M46" s="69"/>
      <c r="N46" s="70"/>
      <c r="P46" s="69"/>
      <c r="Q46" s="70"/>
    </row>
    <row r="47" spans="2:17" ht="15" customHeight="1">
      <c r="B47" s="188" t="s">
        <v>128</v>
      </c>
      <c r="C47" s="184" t="s">
        <v>271</v>
      </c>
      <c r="D47" s="184" t="s">
        <v>275</v>
      </c>
      <c r="E47" s="185" t="s">
        <v>32</v>
      </c>
      <c r="F47" s="185" t="s">
        <v>267</v>
      </c>
      <c r="G47" s="191" t="s">
        <v>81</v>
      </c>
      <c r="H47" s="191">
        <f>12.8*2</f>
        <v>25.6</v>
      </c>
      <c r="I47" s="191" t="s">
        <v>82</v>
      </c>
      <c r="J47" s="187">
        <v>600</v>
      </c>
      <c r="K47" s="159" t="str">
        <f>IF(SUM(B47)&gt;0,SUM(B47*J47),"")</f>
        <v/>
      </c>
      <c r="M47" s="69"/>
      <c r="N47" s="70"/>
      <c r="P47" s="69"/>
      <c r="Q47" s="70"/>
    </row>
    <row r="48" spans="2:17" ht="15" customHeight="1">
      <c r="B48" s="192" t="s">
        <v>129</v>
      </c>
      <c r="C48" s="184"/>
      <c r="D48" s="184"/>
      <c r="E48" s="185" t="s">
        <v>32</v>
      </c>
      <c r="F48" s="185"/>
      <c r="G48" s="186" t="s">
        <v>81</v>
      </c>
      <c r="H48" s="186"/>
      <c r="I48" s="186" t="s">
        <v>82</v>
      </c>
      <c r="J48" s="187"/>
      <c r="K48" s="159"/>
      <c r="M48" s="69"/>
      <c r="N48" s="70"/>
      <c r="P48" s="69"/>
      <c r="Q48" s="70"/>
    </row>
    <row r="49" spans="2:17" ht="15" customHeight="1">
      <c r="B49" s="188" t="s">
        <v>130</v>
      </c>
      <c r="C49" s="189"/>
      <c r="D49" s="189"/>
      <c r="E49" s="190" t="s">
        <v>32</v>
      </c>
      <c r="F49" s="190"/>
      <c r="G49" s="191" t="s">
        <v>81</v>
      </c>
      <c r="H49" s="191"/>
      <c r="I49" s="191" t="s">
        <v>82</v>
      </c>
      <c r="J49" s="187"/>
      <c r="K49" s="159" t="str">
        <f>IF(SUM(B49)&gt;0,SUM(B49*J49),"")</f>
        <v/>
      </c>
      <c r="M49" s="69"/>
      <c r="N49" s="70"/>
      <c r="P49" s="69"/>
      <c r="Q49" s="70"/>
    </row>
    <row r="50" spans="2:17" ht="15" customHeight="1">
      <c r="B50" s="192" t="s">
        <v>131</v>
      </c>
      <c r="C50" s="184"/>
      <c r="D50" s="184"/>
      <c r="E50" s="185" t="s">
        <v>32</v>
      </c>
      <c r="F50" s="185"/>
      <c r="G50" s="186" t="s">
        <v>81</v>
      </c>
      <c r="H50" s="186"/>
      <c r="I50" s="186" t="s">
        <v>82</v>
      </c>
      <c r="J50" s="187"/>
      <c r="K50" s="159"/>
    </row>
    <row r="51" spans="2:17" ht="15" customHeight="1">
      <c r="B51" s="188" t="s">
        <v>132</v>
      </c>
      <c r="C51" s="189"/>
      <c r="D51" s="189"/>
      <c r="E51" s="190" t="s">
        <v>32</v>
      </c>
      <c r="F51" s="190"/>
      <c r="G51" s="191" t="s">
        <v>81</v>
      </c>
      <c r="H51" s="191"/>
      <c r="I51" s="191" t="s">
        <v>82</v>
      </c>
      <c r="J51" s="187"/>
      <c r="K51" s="159" t="str">
        <f>IF(SUM(B51)&gt;0,SUM(B51*J51),"")</f>
        <v/>
      </c>
      <c r="M51" s="73" t="s">
        <v>101</v>
      </c>
    </row>
    <row r="52" spans="2:17" ht="15" customHeight="1">
      <c r="B52" s="192" t="s">
        <v>218</v>
      </c>
      <c r="C52" s="184" t="s">
        <v>254</v>
      </c>
      <c r="D52" s="184" t="s">
        <v>269</v>
      </c>
      <c r="E52" s="185" t="s">
        <v>32</v>
      </c>
      <c r="F52" s="185" t="s">
        <v>267</v>
      </c>
      <c r="G52" s="186" t="s">
        <v>81</v>
      </c>
      <c r="H52" s="186">
        <f>9.5*2</f>
        <v>19</v>
      </c>
      <c r="I52" s="186" t="s">
        <v>82</v>
      </c>
      <c r="J52" s="187">
        <v>400</v>
      </c>
      <c r="K52" s="159"/>
      <c r="M52" s="46" t="s">
        <v>102</v>
      </c>
      <c r="N52" s="46" t="s">
        <v>98</v>
      </c>
      <c r="O52" s="46" t="s">
        <v>105</v>
      </c>
      <c r="P52" s="46" t="s">
        <v>100</v>
      </c>
      <c r="Q52" s="46" t="s">
        <v>99</v>
      </c>
    </row>
    <row r="53" spans="2:17" ht="15" customHeight="1">
      <c r="B53" s="192" t="s">
        <v>218</v>
      </c>
      <c r="C53" s="184" t="s">
        <v>270</v>
      </c>
      <c r="D53" s="184" t="s">
        <v>268</v>
      </c>
      <c r="E53" s="185" t="s">
        <v>32</v>
      </c>
      <c r="F53" s="185" t="s">
        <v>267</v>
      </c>
      <c r="G53" s="186" t="s">
        <v>81</v>
      </c>
      <c r="H53" s="186">
        <f>46.9*2</f>
        <v>93.8</v>
      </c>
      <c r="I53" s="186" t="s">
        <v>82</v>
      </c>
      <c r="J53" s="187">
        <v>1900</v>
      </c>
      <c r="K53" s="159"/>
      <c r="M53" s="140"/>
      <c r="N53" s="46"/>
      <c r="O53" s="46"/>
      <c r="P53" s="46"/>
      <c r="Q53" s="46"/>
    </row>
    <row r="54" spans="2:17" ht="15" customHeight="1">
      <c r="B54" s="188" t="s">
        <v>125</v>
      </c>
      <c r="C54" s="189"/>
      <c r="D54" s="189"/>
      <c r="E54" s="190" t="s">
        <v>32</v>
      </c>
      <c r="F54" s="190"/>
      <c r="G54" s="191" t="s">
        <v>81</v>
      </c>
      <c r="H54" s="191"/>
      <c r="I54" s="191" t="s">
        <v>82</v>
      </c>
      <c r="J54" s="193"/>
      <c r="K54" s="159"/>
      <c r="M54" s="45"/>
      <c r="N54" s="47">
        <v>1000</v>
      </c>
      <c r="O54" s="47">
        <v>0</v>
      </c>
      <c r="P54" s="47">
        <f>+N54</f>
        <v>1000</v>
      </c>
      <c r="Q54" s="47">
        <f>+N54-O54</f>
        <v>1000</v>
      </c>
    </row>
    <row r="55" spans="2:17" ht="15" customHeight="1">
      <c r="B55" s="192" t="s">
        <v>219</v>
      </c>
      <c r="C55" s="184"/>
      <c r="D55" s="184"/>
      <c r="E55" s="185" t="s">
        <v>32</v>
      </c>
      <c r="F55" s="185"/>
      <c r="G55" s="186" t="s">
        <v>81</v>
      </c>
      <c r="H55" s="186"/>
      <c r="I55" s="186" t="s">
        <v>82</v>
      </c>
      <c r="J55" s="193"/>
      <c r="K55" s="159" t="str">
        <f>IF(SUM(B55)&gt;0,SUM(B55*J55),"")</f>
        <v/>
      </c>
      <c r="M55" s="46" t="s">
        <v>30</v>
      </c>
      <c r="N55" s="46" t="s">
        <v>98</v>
      </c>
      <c r="O55" s="46" t="s">
        <v>124</v>
      </c>
      <c r="P55" s="46" t="s">
        <v>100</v>
      </c>
      <c r="Q55" s="46" t="s">
        <v>99</v>
      </c>
    </row>
    <row r="56" spans="2:17" ht="15" customHeight="1">
      <c r="B56" s="194" t="s">
        <v>240</v>
      </c>
      <c r="C56" s="195"/>
      <c r="D56" s="195"/>
      <c r="E56" s="195"/>
      <c r="F56" s="195"/>
      <c r="G56" s="195"/>
      <c r="H56" s="195"/>
      <c r="I56" s="195"/>
      <c r="J56" s="177" t="s">
        <v>0</v>
      </c>
      <c r="K56" s="159">
        <f>IF(SUM(K32:K55)&gt;0,SUM(K32:K55),"")</f>
        <v>10500</v>
      </c>
      <c r="M56" s="44"/>
      <c r="N56" s="47">
        <v>1000</v>
      </c>
      <c r="O56" s="47">
        <v>0</v>
      </c>
      <c r="P56" s="47">
        <f>+N56</f>
        <v>1000</v>
      </c>
      <c r="Q56" s="47">
        <f>+N56-O56</f>
        <v>1000</v>
      </c>
    </row>
    <row r="57" spans="2:17" ht="15" customHeight="1">
      <c r="B57" s="195" t="s">
        <v>239</v>
      </c>
      <c r="C57" s="195"/>
      <c r="D57" s="195"/>
      <c r="E57" s="195"/>
      <c r="F57" s="195"/>
      <c r="G57" s="195"/>
      <c r="H57" s="195"/>
      <c r="I57" s="195"/>
      <c r="J57" s="177" t="s">
        <v>1</v>
      </c>
      <c r="K57" s="196"/>
      <c r="M57" s="44"/>
      <c r="N57" s="47">
        <v>2000</v>
      </c>
      <c r="O57" s="47">
        <v>0</v>
      </c>
      <c r="P57" s="47">
        <f>+N57</f>
        <v>2000</v>
      </c>
      <c r="Q57" s="47">
        <f>+N57-O57</f>
        <v>2000</v>
      </c>
    </row>
    <row r="58" spans="2:17" ht="15" customHeight="1">
      <c r="B58" s="195" t="s">
        <v>241</v>
      </c>
      <c r="C58" s="195"/>
      <c r="D58" s="195"/>
      <c r="E58" s="195"/>
      <c r="F58" s="195"/>
      <c r="G58" s="195"/>
      <c r="H58" s="195"/>
      <c r="I58" s="195"/>
      <c r="J58" s="177" t="s">
        <v>2</v>
      </c>
      <c r="K58" s="178">
        <f>IF(SUM(K56)&gt;0,SUM((K56*K57)+K56),"")</f>
        <v>10500</v>
      </c>
      <c r="M58" s="44"/>
      <c r="N58" s="47">
        <v>3000</v>
      </c>
      <c r="O58" s="47">
        <v>0</v>
      </c>
      <c r="P58" s="47">
        <f>+N58</f>
        <v>3000</v>
      </c>
      <c r="Q58" s="47">
        <f>+N58-O58</f>
        <v>3000</v>
      </c>
    </row>
    <row r="59" spans="2:17" ht="15" customHeight="1">
      <c r="B59" s="197"/>
      <c r="C59" s="197"/>
      <c r="D59" s="197"/>
      <c r="E59" s="197"/>
      <c r="F59" s="197"/>
      <c r="G59" s="197"/>
      <c r="H59" s="197"/>
      <c r="I59" s="197"/>
      <c r="J59" s="198"/>
      <c r="K59" s="198"/>
      <c r="L59" s="10"/>
      <c r="M59" s="44"/>
      <c r="N59" s="47">
        <v>4000</v>
      </c>
      <c r="O59" s="47">
        <v>0</v>
      </c>
      <c r="P59" s="47">
        <f>+N59</f>
        <v>4000</v>
      </c>
      <c r="Q59" s="47">
        <f>+N59-O59</f>
        <v>4000</v>
      </c>
    </row>
    <row r="60" spans="2:17" s="4" customFormat="1" ht="15" customHeight="1">
      <c r="B60" s="360" t="s">
        <v>230</v>
      </c>
      <c r="C60" s="361"/>
      <c r="D60" s="361"/>
      <c r="E60" s="361"/>
      <c r="F60" s="361"/>
      <c r="G60" s="361"/>
      <c r="H60" s="361"/>
      <c r="I60" s="361"/>
      <c r="J60" s="361"/>
      <c r="K60" s="361"/>
      <c r="L60" s="10"/>
      <c r="M60" s="48" t="s">
        <v>103</v>
      </c>
      <c r="N60" s="55"/>
      <c r="O60" s="55"/>
      <c r="P60" s="55"/>
      <c r="Q60" s="55"/>
    </row>
    <row r="61" spans="2:17" ht="16" customHeight="1">
      <c r="B61" s="5"/>
      <c r="C61" s="6"/>
      <c r="D61" s="6"/>
      <c r="E61" s="6"/>
      <c r="F61" s="6"/>
      <c r="G61" s="7"/>
      <c r="H61" s="7"/>
      <c r="I61" s="7"/>
      <c r="J61" s="3"/>
      <c r="K61" s="3"/>
    </row>
    <row r="62" spans="2:17" ht="16" customHeight="1"/>
    <row r="63" spans="2:17" ht="16" customHeight="1"/>
    <row r="64" spans="2:17" ht="11.25" customHeight="1"/>
    <row r="65" spans="2:2">
      <c r="B65" s="8"/>
    </row>
  </sheetData>
  <mergeCells count="38">
    <mergeCell ref="C16:K16"/>
    <mergeCell ref="C20:J20"/>
    <mergeCell ref="C21:J21"/>
    <mergeCell ref="C22:J22"/>
    <mergeCell ref="C23:J23"/>
    <mergeCell ref="C17:F17"/>
    <mergeCell ref="C32:J32"/>
    <mergeCell ref="B60:K60"/>
    <mergeCell ref="I1:J1"/>
    <mergeCell ref="I2:J2"/>
    <mergeCell ref="I3:J3"/>
    <mergeCell ref="C45:J45"/>
    <mergeCell ref="C43:J43"/>
    <mergeCell ref="B5:C5"/>
    <mergeCell ref="C14:K14"/>
    <mergeCell ref="C13:K13"/>
    <mergeCell ref="J7:K7"/>
    <mergeCell ref="G10:J10"/>
    <mergeCell ref="D6:H7"/>
    <mergeCell ref="B6:C7"/>
    <mergeCell ref="C12:K12"/>
    <mergeCell ref="C15:K15"/>
    <mergeCell ref="G11:J11"/>
    <mergeCell ref="C41:J41"/>
    <mergeCell ref="C42:J42"/>
    <mergeCell ref="C34:J34"/>
    <mergeCell ref="C33:J33"/>
    <mergeCell ref="H24:I24"/>
    <mergeCell ref="H26:I26"/>
    <mergeCell ref="H27:I27"/>
    <mergeCell ref="H25:I25"/>
    <mergeCell ref="C31:J31"/>
    <mergeCell ref="C35:J35"/>
    <mergeCell ref="C36:J36"/>
    <mergeCell ref="C37:J37"/>
    <mergeCell ref="C38:J38"/>
    <mergeCell ref="C39:J39"/>
    <mergeCell ref="C40:J40"/>
  </mergeCells>
  <phoneticPr fontId="1" type="noConversion"/>
  <printOptions horizontalCentered="1"/>
  <pageMargins left="0.75" right="0.75" top="0.5" bottom="0.5" header="0.5" footer="0.5"/>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B876-73C9-EA41-8203-58D4C4B89656}">
  <sheetPr>
    <tabColor indexed="15"/>
  </sheetPr>
  <dimension ref="A1:Q64"/>
  <sheetViews>
    <sheetView showGridLines="0" tabSelected="1" zoomScaleNormal="100" workbookViewId="0"/>
  </sheetViews>
  <sheetFormatPr baseColWidth="10" defaultColWidth="9.1640625" defaultRowHeight="14"/>
  <cols>
    <col min="1" max="1" width="9.1640625" style="1"/>
    <col min="2" max="2" width="15.6640625" style="1" customWidth="1"/>
    <col min="3" max="4" width="13.6640625" style="1" customWidth="1"/>
    <col min="5" max="5" width="5.6640625" style="1" customWidth="1"/>
    <col min="6" max="6" width="11.6640625" style="1" customWidth="1"/>
    <col min="7" max="8" width="5.6640625" style="1" customWidth="1"/>
    <col min="9" max="9" width="4.33203125" style="1" customWidth="1"/>
    <col min="10" max="10" width="13.6640625" style="1" customWidth="1"/>
    <col min="11" max="11" width="17.5" style="1" bestFit="1" customWidth="1"/>
    <col min="12" max="13" width="9.1640625" style="1"/>
    <col min="14" max="14" width="10" style="1" bestFit="1" customWidth="1"/>
    <col min="15" max="15" width="11.5" style="1" bestFit="1" customWidth="1"/>
    <col min="16" max="16" width="11.33203125" style="1" bestFit="1" customWidth="1"/>
    <col min="17" max="17" width="11.1640625" style="1" bestFit="1" customWidth="1"/>
    <col min="18" max="16384" width="9.1640625" style="1"/>
  </cols>
  <sheetData>
    <row r="1" spans="1:11" ht="15">
      <c r="A1" s="42"/>
      <c r="G1" s="465"/>
      <c r="H1" s="465"/>
      <c r="I1" s="362" t="s">
        <v>20</v>
      </c>
      <c r="J1" s="363"/>
      <c r="K1" s="199" t="s">
        <v>29</v>
      </c>
    </row>
    <row r="2" spans="1:11" ht="63.75" customHeight="1">
      <c r="I2" s="466"/>
      <c r="J2" s="467"/>
      <c r="K2" s="21"/>
    </row>
    <row r="3" spans="1:11" ht="15" customHeight="1">
      <c r="B3" s="468"/>
      <c r="C3" s="469"/>
      <c r="D3" s="469"/>
      <c r="E3" s="469"/>
      <c r="F3" s="469"/>
      <c r="G3" s="470"/>
      <c r="H3" s="470"/>
      <c r="I3" s="366" t="s">
        <v>250</v>
      </c>
      <c r="J3" s="367"/>
      <c r="K3" s="330" t="s">
        <v>278</v>
      </c>
    </row>
    <row r="4" spans="1:11" ht="15" customHeight="1">
      <c r="B4" s="468"/>
      <c r="C4" s="469"/>
      <c r="D4" s="469"/>
      <c r="E4" s="469"/>
      <c r="F4" s="469"/>
      <c r="G4" s="470"/>
      <c r="H4" s="470"/>
      <c r="I4" s="470"/>
      <c r="J4" s="470"/>
      <c r="K4" s="470"/>
    </row>
    <row r="5" spans="1:11" ht="15.75" customHeight="1">
      <c r="B5" s="471"/>
      <c r="C5" s="472"/>
      <c r="D5" s="333"/>
      <c r="E5" s="333"/>
      <c r="F5" s="333"/>
      <c r="G5" s="145"/>
      <c r="H5" s="145"/>
      <c r="I5" s="145"/>
      <c r="J5" s="146" t="s">
        <v>279</v>
      </c>
      <c r="K5" s="331" t="s">
        <v>304</v>
      </c>
    </row>
    <row r="6" spans="1:11" ht="15" customHeight="1">
      <c r="B6" s="473" t="s">
        <v>280</v>
      </c>
      <c r="C6" s="378"/>
      <c r="D6" s="474" t="s">
        <v>232</v>
      </c>
      <c r="E6" s="475"/>
      <c r="F6" s="475"/>
      <c r="G6" s="475"/>
      <c r="H6" s="475"/>
      <c r="I6" s="148"/>
      <c r="J6" s="146" t="s">
        <v>5</v>
      </c>
      <c r="K6" s="149">
        <v>43851</v>
      </c>
    </row>
    <row r="7" spans="1:11" ht="14" customHeight="1">
      <c r="B7" s="379"/>
      <c r="C7" s="378"/>
      <c r="D7" s="475"/>
      <c r="E7" s="475"/>
      <c r="F7" s="475"/>
      <c r="G7" s="475"/>
      <c r="H7" s="475"/>
      <c r="I7" s="145"/>
      <c r="J7" s="373" t="s">
        <v>208</v>
      </c>
      <c r="K7" s="374"/>
    </row>
    <row r="8" spans="1:11" ht="14" customHeight="1">
      <c r="B8" s="200"/>
      <c r="C8" s="200"/>
      <c r="D8" s="145"/>
      <c r="E8" s="145"/>
      <c r="F8" s="145"/>
      <c r="G8" s="145"/>
      <c r="H8" s="145"/>
      <c r="I8" s="476"/>
      <c r="J8" s="332" t="s">
        <v>3</v>
      </c>
      <c r="K8" s="331" t="s">
        <v>281</v>
      </c>
    </row>
    <row r="9" spans="1:11" s="2" customFormat="1" ht="14" customHeight="1">
      <c r="B9" s="200"/>
      <c r="C9" s="200"/>
      <c r="D9" s="153"/>
      <c r="E9" s="153"/>
      <c r="F9" s="153"/>
      <c r="G9" s="332"/>
      <c r="H9" s="332"/>
      <c r="I9" s="332"/>
      <c r="J9" s="332" t="s">
        <v>4</v>
      </c>
      <c r="K9" s="331" t="s">
        <v>282</v>
      </c>
    </row>
    <row r="10" spans="1:11" s="2" customFormat="1" ht="14" customHeight="1">
      <c r="B10" s="9"/>
      <c r="C10" s="9"/>
      <c r="D10" s="154"/>
      <c r="E10" s="154"/>
      <c r="F10" s="154"/>
      <c r="G10" s="342" t="s">
        <v>283</v>
      </c>
      <c r="H10" s="342"/>
      <c r="I10" s="342"/>
      <c r="J10" s="343"/>
      <c r="K10" s="331" t="s">
        <v>284</v>
      </c>
    </row>
    <row r="11" spans="1:11" s="2" customFormat="1" ht="14" customHeight="1">
      <c r="B11" s="331" t="s">
        <v>6</v>
      </c>
      <c r="C11" s="371" t="s">
        <v>285</v>
      </c>
      <c r="D11" s="371"/>
      <c r="E11" s="371"/>
      <c r="F11" s="371"/>
      <c r="G11" s="477"/>
      <c r="H11" s="477"/>
      <c r="I11" s="477"/>
      <c r="J11" s="477"/>
      <c r="K11" s="477"/>
    </row>
    <row r="12" spans="1:11" s="2" customFormat="1" ht="14" customHeight="1">
      <c r="B12" s="331" t="s">
        <v>7</v>
      </c>
      <c r="C12" s="371" t="s">
        <v>286</v>
      </c>
      <c r="D12" s="371"/>
      <c r="E12" s="371"/>
      <c r="F12" s="371"/>
      <c r="G12" s="477"/>
      <c r="H12" s="477"/>
      <c r="I12" s="477"/>
      <c r="J12" s="477"/>
      <c r="K12" s="477"/>
    </row>
    <row r="13" spans="1:11" s="2" customFormat="1" ht="14" customHeight="1">
      <c r="B13" s="331" t="s">
        <v>8</v>
      </c>
      <c r="C13" s="371" t="s">
        <v>287</v>
      </c>
      <c r="D13" s="371"/>
      <c r="E13" s="371"/>
      <c r="F13" s="371"/>
      <c r="G13" s="477"/>
      <c r="H13" s="477"/>
      <c r="I13" s="477"/>
      <c r="J13" s="477"/>
      <c r="K13" s="477"/>
    </row>
    <row r="14" spans="1:11" s="2" customFormat="1" ht="14" customHeight="1">
      <c r="B14" s="154"/>
      <c r="C14" s="371"/>
      <c r="D14" s="371"/>
      <c r="E14" s="371"/>
      <c r="F14" s="371"/>
      <c r="G14" s="477"/>
      <c r="H14" s="477"/>
      <c r="I14" s="477"/>
      <c r="J14" s="477"/>
      <c r="K14" s="477"/>
    </row>
    <row r="15" spans="1:11" s="2" customFormat="1" ht="14" customHeight="1">
      <c r="B15" s="154"/>
      <c r="C15" s="371" t="s">
        <v>288</v>
      </c>
      <c r="D15" s="371"/>
      <c r="E15" s="371"/>
      <c r="F15" s="371"/>
      <c r="G15" s="477"/>
      <c r="H15" s="477"/>
      <c r="I15" s="477"/>
      <c r="J15" s="477"/>
      <c r="K15" s="477"/>
    </row>
    <row r="16" spans="1:11" s="2" customFormat="1" ht="14" customHeight="1">
      <c r="B16" s="154"/>
      <c r="C16" s="371" t="s">
        <v>289</v>
      </c>
      <c r="D16" s="371"/>
      <c r="E16" s="371"/>
      <c r="F16" s="371"/>
      <c r="G16" s="477"/>
      <c r="H16" s="477"/>
      <c r="I16" s="477"/>
      <c r="J16" s="477"/>
      <c r="K16" s="477"/>
    </row>
    <row r="17" spans="2:11" s="2" customFormat="1" ht="14" customHeight="1">
      <c r="B17" s="9"/>
      <c r="C17" s="371"/>
      <c r="D17" s="371"/>
      <c r="E17" s="371"/>
      <c r="F17" s="371"/>
      <c r="G17" s="477"/>
      <c r="H17" s="477"/>
      <c r="I17" s="477"/>
      <c r="J17" s="477"/>
      <c r="K17" s="477"/>
    </row>
    <row r="18" spans="2:11" s="2" customFormat="1" ht="14" customHeight="1">
      <c r="B18" s="478" t="s">
        <v>14</v>
      </c>
      <c r="C18" s="479"/>
      <c r="D18" s="479"/>
      <c r="E18" s="479"/>
      <c r="F18" s="479"/>
      <c r="G18" s="479"/>
      <c r="H18" s="479"/>
      <c r="I18" s="479"/>
      <c r="J18" s="479"/>
      <c r="K18" s="479"/>
    </row>
    <row r="19" spans="2:11" ht="15" customHeight="1">
      <c r="B19" s="156" t="s">
        <v>9</v>
      </c>
      <c r="C19" s="356" t="s">
        <v>10</v>
      </c>
      <c r="D19" s="356"/>
      <c r="E19" s="356"/>
      <c r="F19" s="356"/>
      <c r="G19" s="356"/>
      <c r="H19" s="356"/>
      <c r="I19" s="356"/>
      <c r="J19" s="357"/>
      <c r="K19" s="157" t="s">
        <v>11</v>
      </c>
    </row>
    <row r="20" spans="2:11" ht="15" customHeight="1">
      <c r="B20" s="158" t="s">
        <v>16</v>
      </c>
      <c r="C20" s="480" t="s">
        <v>19</v>
      </c>
      <c r="D20" s="350"/>
      <c r="E20" s="350"/>
      <c r="F20" s="350"/>
      <c r="G20" s="350"/>
      <c r="H20" s="350"/>
      <c r="I20" s="350"/>
      <c r="J20" s="351"/>
      <c r="K20" s="159">
        <v>0</v>
      </c>
    </row>
    <row r="21" spans="2:11" ht="15" customHeight="1">
      <c r="B21" s="160" t="s">
        <v>17</v>
      </c>
      <c r="C21" s="481" t="s">
        <v>18</v>
      </c>
      <c r="D21" s="346"/>
      <c r="E21" s="346"/>
      <c r="F21" s="346"/>
      <c r="G21" s="346"/>
      <c r="H21" s="346"/>
      <c r="I21" s="346"/>
      <c r="J21" s="347"/>
      <c r="K21" s="159">
        <v>9830</v>
      </c>
    </row>
    <row r="22" spans="2:11" ht="15" customHeight="1">
      <c r="B22" s="158"/>
      <c r="C22" s="480"/>
      <c r="D22" s="350"/>
      <c r="E22" s="350"/>
      <c r="F22" s="350"/>
      <c r="G22" s="350"/>
      <c r="H22" s="350"/>
      <c r="I22" s="350"/>
      <c r="J22" s="351"/>
      <c r="K22" s="159"/>
    </row>
    <row r="23" spans="2:11" ht="15" customHeight="1">
      <c r="B23" s="160" t="s">
        <v>290</v>
      </c>
      <c r="C23" s="482" t="s">
        <v>83</v>
      </c>
      <c r="D23" s="162">
        <v>0</v>
      </c>
      <c r="E23" s="327" t="s">
        <v>65</v>
      </c>
      <c r="F23" s="165" t="s">
        <v>84</v>
      </c>
      <c r="G23" s="165">
        <v>18</v>
      </c>
      <c r="H23" s="346" t="s">
        <v>233</v>
      </c>
      <c r="I23" s="353"/>
      <c r="J23" s="328"/>
      <c r="K23" s="167">
        <v>0</v>
      </c>
    </row>
    <row r="24" spans="2:11" ht="15" customHeight="1">
      <c r="B24" s="158" t="s">
        <v>291</v>
      </c>
      <c r="C24" s="483" t="s">
        <v>83</v>
      </c>
      <c r="D24" s="169">
        <v>0</v>
      </c>
      <c r="E24" s="325" t="s">
        <v>65</v>
      </c>
      <c r="F24" s="172" t="s">
        <v>84</v>
      </c>
      <c r="G24" s="172">
        <v>1</v>
      </c>
      <c r="H24" s="350" t="s">
        <v>233</v>
      </c>
      <c r="I24" s="350"/>
      <c r="J24" s="334"/>
      <c r="K24" s="167">
        <v>0</v>
      </c>
    </row>
    <row r="25" spans="2:11" ht="15" customHeight="1">
      <c r="B25" s="160" t="s">
        <v>292</v>
      </c>
      <c r="C25" s="482" t="s">
        <v>83</v>
      </c>
      <c r="D25" s="162">
        <v>300</v>
      </c>
      <c r="E25" s="327" t="s">
        <v>65</v>
      </c>
      <c r="F25" s="165" t="s">
        <v>84</v>
      </c>
      <c r="G25" s="165">
        <v>1</v>
      </c>
      <c r="H25" s="346" t="s">
        <v>233</v>
      </c>
      <c r="I25" s="354"/>
      <c r="J25" s="328"/>
      <c r="K25" s="167">
        <v>300</v>
      </c>
    </row>
    <row r="26" spans="2:11" ht="15" customHeight="1">
      <c r="B26" s="158" t="s">
        <v>293</v>
      </c>
      <c r="C26" s="483" t="s">
        <v>83</v>
      </c>
      <c r="D26" s="169">
        <v>2000</v>
      </c>
      <c r="E26" s="325" t="s">
        <v>65</v>
      </c>
      <c r="F26" s="172" t="s">
        <v>84</v>
      </c>
      <c r="G26" s="172">
        <v>0</v>
      </c>
      <c r="H26" s="350" t="s">
        <v>233</v>
      </c>
      <c r="I26" s="355"/>
      <c r="J26" s="334"/>
      <c r="K26" s="167">
        <v>0</v>
      </c>
    </row>
    <row r="27" spans="2:11" ht="15" customHeight="1">
      <c r="B27" s="484"/>
      <c r="C27" s="175" t="s">
        <v>294</v>
      </c>
      <c r="D27" s="197"/>
      <c r="E27" s="197"/>
      <c r="F27" s="197"/>
      <c r="G27" s="197"/>
      <c r="H27" s="197"/>
      <c r="I27" s="197"/>
      <c r="J27" s="146" t="s">
        <v>2</v>
      </c>
      <c r="K27" s="178">
        <v>10130</v>
      </c>
    </row>
    <row r="28" spans="2:11" ht="15" customHeight="1">
      <c r="B28" s="485"/>
      <c r="C28" s="486"/>
      <c r="D28" s="486"/>
      <c r="E28" s="486"/>
      <c r="F28" s="486"/>
      <c r="G28" s="487"/>
      <c r="H28" s="487"/>
      <c r="I28" s="487"/>
      <c r="J28" s="488"/>
      <c r="K28" s="489"/>
    </row>
    <row r="29" spans="2:11" s="2" customFormat="1" ht="14" customHeight="1">
      <c r="B29" s="478" t="s">
        <v>15</v>
      </c>
      <c r="C29" s="479"/>
      <c r="D29" s="479"/>
      <c r="E29" s="479"/>
      <c r="F29" s="479"/>
      <c r="G29" s="479"/>
      <c r="H29" s="479"/>
      <c r="I29" s="479"/>
      <c r="J29" s="479"/>
      <c r="K29" s="479"/>
    </row>
    <row r="30" spans="2:11" ht="15" customHeight="1">
      <c r="B30" s="156" t="s">
        <v>9</v>
      </c>
      <c r="C30" s="356" t="s">
        <v>10</v>
      </c>
      <c r="D30" s="356"/>
      <c r="E30" s="356"/>
      <c r="F30" s="356"/>
      <c r="G30" s="356"/>
      <c r="H30" s="356"/>
      <c r="I30" s="356"/>
      <c r="J30" s="357"/>
      <c r="K30" s="157" t="s">
        <v>11</v>
      </c>
    </row>
    <row r="31" spans="2:11" ht="15" customHeight="1">
      <c r="B31" s="158" t="s">
        <v>12</v>
      </c>
      <c r="C31" s="480"/>
      <c r="D31" s="350"/>
      <c r="E31" s="350"/>
      <c r="F31" s="350"/>
      <c r="G31" s="350"/>
      <c r="H31" s="350"/>
      <c r="I31" s="350"/>
      <c r="J31" s="351"/>
      <c r="K31" s="159"/>
    </row>
    <row r="32" spans="2:11" ht="15" customHeight="1">
      <c r="B32" s="160" t="s">
        <v>13</v>
      </c>
      <c r="C32" s="481"/>
      <c r="D32" s="346"/>
      <c r="E32" s="346"/>
      <c r="F32" s="346"/>
      <c r="G32" s="346"/>
      <c r="H32" s="346"/>
      <c r="I32" s="346"/>
      <c r="J32" s="347"/>
      <c r="K32" s="159"/>
    </row>
    <row r="33" spans="2:17" ht="15" customHeight="1">
      <c r="B33" s="158" t="s">
        <v>95</v>
      </c>
      <c r="C33" s="480" t="s">
        <v>263</v>
      </c>
      <c r="D33" s="350"/>
      <c r="E33" s="350"/>
      <c r="F33" s="350"/>
      <c r="G33" s="350"/>
      <c r="H33" s="350"/>
      <c r="I33" s="350"/>
      <c r="J33" s="352"/>
      <c r="K33" s="159">
        <v>2000</v>
      </c>
      <c r="L33" s="204" t="s">
        <v>135</v>
      </c>
      <c r="M33" s="43" t="s">
        <v>133</v>
      </c>
    </row>
    <row r="34" spans="2:17" ht="15" customHeight="1">
      <c r="B34" s="160" t="s">
        <v>96</v>
      </c>
      <c r="C34" s="481" t="s">
        <v>237</v>
      </c>
      <c r="D34" s="346"/>
      <c r="E34" s="346"/>
      <c r="F34" s="346"/>
      <c r="G34" s="346"/>
      <c r="H34" s="346"/>
      <c r="I34" s="346"/>
      <c r="J34" s="347"/>
      <c r="K34" s="180">
        <v>2200</v>
      </c>
      <c r="L34" s="204" t="s">
        <v>134</v>
      </c>
      <c r="M34" s="43" t="s">
        <v>97</v>
      </c>
    </row>
    <row r="35" spans="2:17" ht="15" customHeight="1">
      <c r="B35" s="158" t="s">
        <v>93</v>
      </c>
      <c r="C35" s="480" t="s">
        <v>236</v>
      </c>
      <c r="D35" s="350"/>
      <c r="E35" s="350"/>
      <c r="F35" s="350"/>
      <c r="G35" s="350"/>
      <c r="H35" s="350"/>
      <c r="I35" s="350"/>
      <c r="J35" s="352"/>
      <c r="K35" s="181">
        <v>0</v>
      </c>
      <c r="L35" s="204" t="s">
        <v>135</v>
      </c>
      <c r="M35" s="43" t="s">
        <v>202</v>
      </c>
    </row>
    <row r="36" spans="2:17" ht="15" customHeight="1">
      <c r="B36" s="160" t="s">
        <v>94</v>
      </c>
      <c r="C36" s="481" t="s">
        <v>234</v>
      </c>
      <c r="D36" s="346"/>
      <c r="E36" s="346"/>
      <c r="F36" s="346"/>
      <c r="G36" s="346"/>
      <c r="H36" s="346"/>
      <c r="I36" s="346"/>
      <c r="J36" s="347"/>
      <c r="K36" s="182">
        <v>0</v>
      </c>
      <c r="L36" s="204" t="s">
        <v>134</v>
      </c>
      <c r="M36" s="43" t="s">
        <v>203</v>
      </c>
    </row>
    <row r="37" spans="2:17" ht="15" customHeight="1">
      <c r="B37" s="158" t="s">
        <v>204</v>
      </c>
      <c r="C37" s="480"/>
      <c r="D37" s="350"/>
      <c r="E37" s="350"/>
      <c r="F37" s="350"/>
      <c r="G37" s="350"/>
      <c r="H37" s="350"/>
      <c r="I37" s="350"/>
      <c r="J37" s="490"/>
      <c r="K37" s="159">
        <v>0</v>
      </c>
      <c r="L37" s="204" t="s">
        <v>246</v>
      </c>
    </row>
    <row r="38" spans="2:17" ht="15" customHeight="1">
      <c r="B38" s="160" t="s">
        <v>220</v>
      </c>
      <c r="C38" s="481" t="s">
        <v>295</v>
      </c>
      <c r="D38" s="346"/>
      <c r="E38" s="346"/>
      <c r="F38" s="346"/>
      <c r="G38" s="346"/>
      <c r="H38" s="346"/>
      <c r="I38" s="346"/>
      <c r="J38" s="491"/>
      <c r="K38" s="159">
        <v>2000</v>
      </c>
      <c r="L38" s="204" t="s">
        <v>246</v>
      </c>
      <c r="N38" s="492"/>
      <c r="O38" s="492"/>
      <c r="P38" s="69"/>
      <c r="Q38" s="70"/>
    </row>
    <row r="39" spans="2:17" ht="15" customHeight="1">
      <c r="B39" s="158" t="s">
        <v>221</v>
      </c>
      <c r="C39" s="480" t="s">
        <v>229</v>
      </c>
      <c r="D39" s="350"/>
      <c r="E39" s="350"/>
      <c r="F39" s="350"/>
      <c r="G39" s="350"/>
      <c r="H39" s="350"/>
      <c r="I39" s="350"/>
      <c r="J39" s="490"/>
      <c r="K39" s="180">
        <v>400</v>
      </c>
      <c r="L39" s="204" t="s">
        <v>245</v>
      </c>
      <c r="N39" s="492"/>
      <c r="O39" s="492"/>
      <c r="P39" s="69"/>
      <c r="Q39" s="70"/>
    </row>
    <row r="40" spans="2:17" ht="15" customHeight="1">
      <c r="B40" s="160" t="s">
        <v>296</v>
      </c>
      <c r="C40" s="481" t="s">
        <v>297</v>
      </c>
      <c r="D40" s="346"/>
      <c r="E40" s="346"/>
      <c r="F40" s="346"/>
      <c r="G40" s="346"/>
      <c r="H40" s="346"/>
      <c r="I40" s="346"/>
      <c r="J40" s="347"/>
      <c r="K40" s="180">
        <v>1900</v>
      </c>
      <c r="L40" s="204" t="s">
        <v>245</v>
      </c>
      <c r="M40" s="73" t="s">
        <v>156</v>
      </c>
      <c r="N40" s="70"/>
      <c r="P40" s="69"/>
      <c r="Q40" s="70"/>
    </row>
    <row r="41" spans="2:17" ht="15" customHeight="1">
      <c r="B41" s="158" t="s">
        <v>158</v>
      </c>
      <c r="C41" s="480"/>
      <c r="D41" s="350"/>
      <c r="E41" s="350"/>
      <c r="F41" s="350"/>
      <c r="G41" s="350"/>
      <c r="H41" s="350"/>
      <c r="I41" s="350"/>
      <c r="J41" s="351"/>
      <c r="K41" s="159"/>
      <c r="M41" s="493" t="s">
        <v>201</v>
      </c>
      <c r="N41" s="70"/>
      <c r="P41" s="69"/>
      <c r="Q41" s="70"/>
    </row>
    <row r="42" spans="2:17" ht="15" customHeight="1">
      <c r="B42" s="160" t="s">
        <v>157</v>
      </c>
      <c r="C42" s="481" t="s">
        <v>298</v>
      </c>
      <c r="D42" s="346"/>
      <c r="E42" s="346"/>
      <c r="F42" s="346"/>
      <c r="G42" s="346"/>
      <c r="H42" s="346"/>
      <c r="I42" s="346"/>
      <c r="J42" s="491"/>
      <c r="K42" s="159">
        <v>1630</v>
      </c>
      <c r="M42" s="494" t="s">
        <v>155</v>
      </c>
      <c r="N42" s="70"/>
      <c r="P42" s="69"/>
      <c r="Q42" s="70"/>
    </row>
    <row r="43" spans="2:17" ht="15" customHeight="1">
      <c r="B43" s="158" t="s">
        <v>159</v>
      </c>
      <c r="C43" s="495"/>
      <c r="D43" s="325"/>
      <c r="E43" s="325"/>
      <c r="F43" s="325"/>
      <c r="G43" s="325"/>
      <c r="H43" s="325"/>
      <c r="I43" s="325"/>
      <c r="J43" s="326"/>
      <c r="K43" s="159"/>
      <c r="M43" s="132" t="s">
        <v>206</v>
      </c>
      <c r="N43" s="70"/>
      <c r="P43" s="69"/>
      <c r="Q43" s="70"/>
    </row>
    <row r="44" spans="2:17" ht="15" customHeight="1">
      <c r="B44" s="160" t="s">
        <v>126</v>
      </c>
      <c r="C44" s="481"/>
      <c r="D44" s="346"/>
      <c r="E44" s="346"/>
      <c r="F44" s="346"/>
      <c r="G44" s="346"/>
      <c r="H44" s="346"/>
      <c r="I44" s="346"/>
      <c r="J44" s="351"/>
      <c r="K44" s="159" t="s">
        <v>299</v>
      </c>
      <c r="M44" s="69"/>
      <c r="N44" s="70"/>
      <c r="P44" s="69"/>
      <c r="Q44" s="70"/>
    </row>
    <row r="45" spans="2:17" ht="15" customHeight="1">
      <c r="B45" s="183" t="s">
        <v>127</v>
      </c>
      <c r="C45" s="496" t="s">
        <v>272</v>
      </c>
      <c r="D45" s="496" t="s">
        <v>300</v>
      </c>
      <c r="E45" s="497" t="s">
        <v>32</v>
      </c>
      <c r="F45" s="497" t="s">
        <v>39</v>
      </c>
      <c r="G45" s="186" t="s">
        <v>81</v>
      </c>
      <c r="H45" s="186"/>
      <c r="I45" s="186" t="s">
        <v>82</v>
      </c>
      <c r="J45" s="187">
        <v>1600</v>
      </c>
      <c r="K45" s="159"/>
      <c r="M45" s="69"/>
      <c r="N45" s="70"/>
      <c r="P45" s="69"/>
      <c r="Q45" s="70"/>
    </row>
    <row r="46" spans="2:17" ht="15" customHeight="1">
      <c r="B46" s="188" t="s">
        <v>128</v>
      </c>
      <c r="C46" s="496" t="s">
        <v>271</v>
      </c>
      <c r="D46" s="496" t="s">
        <v>301</v>
      </c>
      <c r="E46" s="497" t="s">
        <v>32</v>
      </c>
      <c r="F46" s="497" t="s">
        <v>39</v>
      </c>
      <c r="G46" s="191" t="s">
        <v>81</v>
      </c>
      <c r="H46" s="191"/>
      <c r="I46" s="191" t="s">
        <v>82</v>
      </c>
      <c r="J46" s="187">
        <v>600</v>
      </c>
      <c r="K46" s="159" t="s">
        <v>299</v>
      </c>
      <c r="M46" s="69"/>
      <c r="N46" s="70"/>
      <c r="P46" s="69"/>
      <c r="Q46" s="70"/>
    </row>
    <row r="47" spans="2:17" ht="15" customHeight="1">
      <c r="B47" s="192" t="s">
        <v>129</v>
      </c>
      <c r="C47" s="496"/>
      <c r="D47" s="496"/>
      <c r="E47" s="497" t="s">
        <v>32</v>
      </c>
      <c r="F47" s="497"/>
      <c r="G47" s="186" t="s">
        <v>81</v>
      </c>
      <c r="H47" s="186"/>
      <c r="I47" s="186" t="s">
        <v>82</v>
      </c>
      <c r="J47" s="187"/>
      <c r="K47" s="159"/>
      <c r="M47" s="69"/>
      <c r="N47" s="70"/>
      <c r="P47" s="69"/>
      <c r="Q47" s="70"/>
    </row>
    <row r="48" spans="2:17" ht="15" customHeight="1">
      <c r="B48" s="188" t="s">
        <v>130</v>
      </c>
      <c r="C48" s="498"/>
      <c r="D48" s="498"/>
      <c r="E48" s="499" t="s">
        <v>32</v>
      </c>
      <c r="F48" s="499"/>
      <c r="G48" s="191" t="s">
        <v>81</v>
      </c>
      <c r="H48" s="191"/>
      <c r="I48" s="191" t="s">
        <v>82</v>
      </c>
      <c r="J48" s="187"/>
      <c r="K48" s="159" t="s">
        <v>299</v>
      </c>
      <c r="M48" s="69"/>
      <c r="N48" s="70"/>
      <c r="P48" s="69"/>
      <c r="Q48" s="70"/>
    </row>
    <row r="49" spans="2:17" ht="15" customHeight="1">
      <c r="B49" s="192" t="s">
        <v>131</v>
      </c>
      <c r="C49" s="496"/>
      <c r="D49" s="496"/>
      <c r="E49" s="497" t="s">
        <v>32</v>
      </c>
      <c r="F49" s="497"/>
      <c r="G49" s="186" t="s">
        <v>81</v>
      </c>
      <c r="H49" s="186"/>
      <c r="I49" s="186" t="s">
        <v>82</v>
      </c>
      <c r="J49" s="187"/>
      <c r="K49" s="159"/>
    </row>
    <row r="50" spans="2:17" ht="15" customHeight="1">
      <c r="B50" s="188" t="s">
        <v>132</v>
      </c>
      <c r="C50" s="498"/>
      <c r="D50" s="498"/>
      <c r="E50" s="499" t="s">
        <v>32</v>
      </c>
      <c r="F50" s="499"/>
      <c r="G50" s="191" t="s">
        <v>81</v>
      </c>
      <c r="H50" s="191"/>
      <c r="I50" s="191" t="s">
        <v>82</v>
      </c>
      <c r="J50" s="187"/>
      <c r="K50" s="159" t="s">
        <v>299</v>
      </c>
      <c r="M50" s="73" t="s">
        <v>101</v>
      </c>
    </row>
    <row r="51" spans="2:17" ht="15" customHeight="1">
      <c r="B51" s="192" t="s">
        <v>218</v>
      </c>
      <c r="C51" s="496" t="s">
        <v>302</v>
      </c>
      <c r="D51" s="496" t="s">
        <v>40</v>
      </c>
      <c r="E51" s="497" t="s">
        <v>32</v>
      </c>
      <c r="F51" s="497" t="s">
        <v>39</v>
      </c>
      <c r="G51" s="186" t="s">
        <v>81</v>
      </c>
      <c r="H51" s="186"/>
      <c r="I51" s="186" t="s">
        <v>82</v>
      </c>
      <c r="J51" s="187">
        <v>400</v>
      </c>
      <c r="K51" s="159"/>
      <c r="M51" s="46" t="s">
        <v>102</v>
      </c>
      <c r="N51" s="46" t="s">
        <v>98</v>
      </c>
      <c r="O51" s="46" t="s">
        <v>105</v>
      </c>
      <c r="P51" s="46" t="s">
        <v>100</v>
      </c>
      <c r="Q51" s="46" t="s">
        <v>99</v>
      </c>
    </row>
    <row r="52" spans="2:17" ht="15" customHeight="1">
      <c r="B52" s="192" t="s">
        <v>303</v>
      </c>
      <c r="C52" s="496" t="s">
        <v>270</v>
      </c>
      <c r="D52" s="496" t="s">
        <v>300</v>
      </c>
      <c r="E52" s="497" t="s">
        <v>32</v>
      </c>
      <c r="F52" s="497" t="s">
        <v>39</v>
      </c>
      <c r="G52" s="186" t="s">
        <v>81</v>
      </c>
      <c r="H52" s="186"/>
      <c r="I52" s="186" t="s">
        <v>82</v>
      </c>
      <c r="J52" s="187">
        <v>1900</v>
      </c>
      <c r="K52" s="159"/>
      <c r="M52" s="140"/>
      <c r="N52" s="46"/>
      <c r="O52" s="46"/>
      <c r="P52" s="46"/>
      <c r="Q52" s="46"/>
    </row>
    <row r="53" spans="2:17" ht="15" customHeight="1">
      <c r="B53" s="188" t="s">
        <v>125</v>
      </c>
      <c r="C53" s="498"/>
      <c r="D53" s="498"/>
      <c r="E53" s="499" t="s">
        <v>32</v>
      </c>
      <c r="F53" s="499"/>
      <c r="G53" s="191" t="s">
        <v>81</v>
      </c>
      <c r="H53" s="191"/>
      <c r="I53" s="191" t="s">
        <v>82</v>
      </c>
      <c r="J53" s="193"/>
      <c r="K53" s="159"/>
      <c r="M53" s="45"/>
      <c r="N53" s="47">
        <v>1000</v>
      </c>
      <c r="O53" s="47">
        <v>0</v>
      </c>
      <c r="P53" s="47">
        <v>1000</v>
      </c>
      <c r="Q53" s="47">
        <v>1000</v>
      </c>
    </row>
    <row r="54" spans="2:17" ht="15" customHeight="1">
      <c r="B54" s="192" t="s">
        <v>219</v>
      </c>
      <c r="C54" s="496"/>
      <c r="D54" s="496"/>
      <c r="E54" s="497" t="s">
        <v>32</v>
      </c>
      <c r="F54" s="497"/>
      <c r="G54" s="186" t="s">
        <v>81</v>
      </c>
      <c r="H54" s="186"/>
      <c r="I54" s="186" t="s">
        <v>82</v>
      </c>
      <c r="J54" s="193"/>
      <c r="K54" s="159" t="s">
        <v>299</v>
      </c>
      <c r="M54" s="46" t="s">
        <v>30</v>
      </c>
      <c r="N54" s="46" t="s">
        <v>98</v>
      </c>
      <c r="O54" s="46" t="s">
        <v>124</v>
      </c>
      <c r="P54" s="46" t="s">
        <v>100</v>
      </c>
      <c r="Q54" s="46" t="s">
        <v>99</v>
      </c>
    </row>
    <row r="55" spans="2:17" ht="15" customHeight="1">
      <c r="B55" s="500" t="s">
        <v>240</v>
      </c>
      <c r="C55" s="500"/>
      <c r="D55" s="500"/>
      <c r="E55" s="500"/>
      <c r="F55" s="500"/>
      <c r="G55" s="500"/>
      <c r="H55" s="500"/>
      <c r="I55" s="500"/>
      <c r="J55" s="146" t="s">
        <v>0</v>
      </c>
      <c r="K55" s="159">
        <v>10130</v>
      </c>
      <c r="M55" s="44"/>
      <c r="N55" s="47">
        <v>1000</v>
      </c>
      <c r="O55" s="47">
        <v>0</v>
      </c>
      <c r="P55" s="47">
        <v>1000</v>
      </c>
      <c r="Q55" s="47">
        <v>1000</v>
      </c>
    </row>
    <row r="56" spans="2:17" ht="15" customHeight="1">
      <c r="B56" s="500" t="s">
        <v>239</v>
      </c>
      <c r="C56" s="500"/>
      <c r="D56" s="500"/>
      <c r="E56" s="500"/>
      <c r="F56" s="500"/>
      <c r="G56" s="500"/>
      <c r="H56" s="500"/>
      <c r="I56" s="500"/>
      <c r="J56" s="146" t="s">
        <v>1</v>
      </c>
      <c r="K56" s="196"/>
      <c r="M56" s="44"/>
      <c r="N56" s="47">
        <v>2000</v>
      </c>
      <c r="O56" s="47">
        <v>0</v>
      </c>
      <c r="P56" s="47">
        <v>2000</v>
      </c>
      <c r="Q56" s="47">
        <v>2000</v>
      </c>
    </row>
    <row r="57" spans="2:17" ht="15" customHeight="1">
      <c r="B57" s="500" t="s">
        <v>241</v>
      </c>
      <c r="C57" s="500"/>
      <c r="D57" s="500"/>
      <c r="E57" s="500"/>
      <c r="F57" s="500"/>
      <c r="G57" s="500"/>
      <c r="H57" s="500"/>
      <c r="I57" s="500"/>
      <c r="J57" s="146" t="s">
        <v>2</v>
      </c>
      <c r="K57" s="178">
        <v>10130</v>
      </c>
      <c r="M57" s="44"/>
      <c r="N57" s="47">
        <v>3000</v>
      </c>
      <c r="O57" s="47">
        <v>0</v>
      </c>
      <c r="P57" s="47">
        <v>3000</v>
      </c>
      <c r="Q57" s="47">
        <v>3000</v>
      </c>
    </row>
    <row r="58" spans="2:17" ht="15" customHeight="1">
      <c r="B58" s="197"/>
      <c r="C58" s="197"/>
      <c r="D58" s="197"/>
      <c r="E58" s="197"/>
      <c r="F58" s="197"/>
      <c r="G58" s="197"/>
      <c r="H58" s="197"/>
      <c r="I58" s="197"/>
      <c r="J58" s="329"/>
      <c r="K58" s="329"/>
      <c r="L58" s="10"/>
      <c r="M58" s="44"/>
      <c r="N58" s="47">
        <v>4000</v>
      </c>
      <c r="O58" s="47">
        <v>0</v>
      </c>
      <c r="P58" s="47">
        <v>4000</v>
      </c>
      <c r="Q58" s="47">
        <v>4000</v>
      </c>
    </row>
    <row r="59" spans="2:17" s="4" customFormat="1" ht="15" customHeight="1">
      <c r="B59" s="360" t="s">
        <v>230</v>
      </c>
      <c r="C59" s="361"/>
      <c r="D59" s="361"/>
      <c r="E59" s="361"/>
      <c r="F59" s="361"/>
      <c r="G59" s="361"/>
      <c r="H59" s="361"/>
      <c r="I59" s="361"/>
      <c r="J59" s="361"/>
      <c r="K59" s="361"/>
      <c r="L59" s="10"/>
      <c r="M59" s="48" t="s">
        <v>103</v>
      </c>
      <c r="N59" s="501"/>
      <c r="O59" s="501"/>
      <c r="P59" s="501"/>
      <c r="Q59" s="501"/>
    </row>
    <row r="60" spans="2:17" ht="16" customHeight="1">
      <c r="B60" s="502"/>
      <c r="C60" s="503"/>
      <c r="D60" s="503"/>
      <c r="E60" s="503"/>
      <c r="F60" s="503"/>
      <c r="G60" s="2"/>
      <c r="H60" s="2"/>
      <c r="I60" s="2"/>
      <c r="J60" s="2"/>
      <c r="K60" s="2"/>
    </row>
    <row r="61" spans="2:17" ht="16" customHeight="1"/>
    <row r="62" spans="2:17" ht="16" customHeight="1"/>
    <row r="63" spans="2:17" ht="11.25" customHeight="1"/>
    <row r="64" spans="2:17">
      <c r="B64" s="8"/>
    </row>
  </sheetData>
  <mergeCells count="38">
    <mergeCell ref="B59:K59"/>
    <mergeCell ref="C38:J38"/>
    <mergeCell ref="C39:J39"/>
    <mergeCell ref="C40:J40"/>
    <mergeCell ref="C41:J41"/>
    <mergeCell ref="C42:J42"/>
    <mergeCell ref="C44:J44"/>
    <mergeCell ref="C32:J32"/>
    <mergeCell ref="C33:J33"/>
    <mergeCell ref="C34:J34"/>
    <mergeCell ref="C35:J35"/>
    <mergeCell ref="C36:J36"/>
    <mergeCell ref="C37:J37"/>
    <mergeCell ref="H23:I23"/>
    <mergeCell ref="H24:I24"/>
    <mergeCell ref="H25:I25"/>
    <mergeCell ref="H26:I26"/>
    <mergeCell ref="C30:J30"/>
    <mergeCell ref="C31:J31"/>
    <mergeCell ref="C16:K16"/>
    <mergeCell ref="C17:K17"/>
    <mergeCell ref="C19:J19"/>
    <mergeCell ref="C20:J20"/>
    <mergeCell ref="C21:J21"/>
    <mergeCell ref="C22:J22"/>
    <mergeCell ref="G10:J10"/>
    <mergeCell ref="C11:K11"/>
    <mergeCell ref="C12:K12"/>
    <mergeCell ref="C13:K13"/>
    <mergeCell ref="C14:K14"/>
    <mergeCell ref="C15:K15"/>
    <mergeCell ref="I1:J1"/>
    <mergeCell ref="I2:J2"/>
    <mergeCell ref="I3:J3"/>
    <mergeCell ref="B5:C5"/>
    <mergeCell ref="B6:C7"/>
    <mergeCell ref="D6:H7"/>
    <mergeCell ref="J7:K7"/>
  </mergeCells>
  <phoneticPr fontId="82"/>
  <printOptions horizontalCentered="1"/>
  <pageMargins left="0.75" right="0.75" top="0.5" bottom="0.5" header="0.5" footer="0.5"/>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9"/>
  <sheetViews>
    <sheetView showGridLines="0" topLeftCell="A7" zoomScaleNormal="100" workbookViewId="0"/>
  </sheetViews>
  <sheetFormatPr baseColWidth="10" defaultColWidth="8.83203125" defaultRowHeight="13"/>
  <cols>
    <col min="2" max="33" width="3.1640625" customWidth="1"/>
  </cols>
  <sheetData>
    <row r="1" spans="1:33" ht="1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ht="14">
      <c r="A2" s="23"/>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7"/>
    </row>
    <row r="3" spans="1:33" ht="20">
      <c r="A3" s="23"/>
      <c r="B3" s="28"/>
      <c r="C3" s="390" t="s">
        <v>21</v>
      </c>
      <c r="D3" s="390"/>
      <c r="E3" s="390"/>
      <c r="F3" s="390"/>
      <c r="G3" s="390"/>
      <c r="H3" s="390"/>
      <c r="I3" s="390"/>
      <c r="J3" s="390"/>
      <c r="K3" s="390"/>
      <c r="L3" s="390"/>
      <c r="M3" s="390"/>
      <c r="N3" s="390"/>
      <c r="O3" s="390"/>
      <c r="P3" s="390"/>
      <c r="Q3" s="390"/>
      <c r="R3" s="390"/>
      <c r="S3" s="390"/>
      <c r="T3" s="390"/>
      <c r="U3" s="390"/>
      <c r="V3" s="390"/>
      <c r="W3" s="390"/>
      <c r="X3" s="390"/>
      <c r="Y3" s="390"/>
      <c r="Z3" s="390"/>
      <c r="AA3" s="32"/>
      <c r="AB3" s="24"/>
      <c r="AC3" s="24"/>
      <c r="AD3" s="24"/>
      <c r="AE3" s="24"/>
      <c r="AF3" s="24"/>
      <c r="AG3" s="29"/>
    </row>
    <row r="4" spans="1:33" ht="14">
      <c r="A4" s="23"/>
      <c r="B4" s="28"/>
      <c r="C4" s="391"/>
      <c r="D4" s="391"/>
      <c r="E4" s="391"/>
      <c r="F4" s="391"/>
      <c r="G4" s="391"/>
      <c r="H4" s="391"/>
      <c r="I4" s="391"/>
      <c r="J4" s="391"/>
      <c r="K4" s="391"/>
      <c r="L4" s="391"/>
      <c r="M4" s="391"/>
      <c r="N4" s="391"/>
      <c r="O4" s="391"/>
      <c r="P4" s="391"/>
      <c r="Q4" s="391"/>
      <c r="R4" s="391"/>
      <c r="S4" s="391"/>
      <c r="T4" s="391"/>
      <c r="U4" s="391"/>
      <c r="V4" s="391"/>
      <c r="W4" s="391"/>
      <c r="X4" s="391"/>
      <c r="Y4" s="391"/>
      <c r="Z4" s="391"/>
      <c r="AA4" s="33"/>
      <c r="AB4" s="24"/>
      <c r="AC4" s="24"/>
      <c r="AD4" s="24"/>
      <c r="AE4" s="24"/>
      <c r="AF4" s="24"/>
      <c r="AG4" s="29"/>
    </row>
    <row r="5" spans="1:33" ht="15">
      <c r="A5" s="23"/>
      <c r="B5" s="28"/>
      <c r="C5" s="392" t="s">
        <v>45</v>
      </c>
      <c r="D5" s="392"/>
      <c r="E5" s="392"/>
      <c r="F5" s="392"/>
      <c r="G5" s="392"/>
      <c r="H5" s="392"/>
      <c r="I5" s="392"/>
      <c r="J5" s="392"/>
      <c r="K5" s="392"/>
      <c r="L5" s="392"/>
      <c r="M5" s="392"/>
      <c r="N5" s="392"/>
      <c r="O5" s="392"/>
      <c r="P5" s="392"/>
      <c r="Q5" s="392"/>
      <c r="R5" s="392"/>
      <c r="S5" s="392"/>
      <c r="T5" s="392"/>
      <c r="U5" s="392"/>
      <c r="V5" s="392"/>
      <c r="W5" s="392"/>
      <c r="X5" s="392"/>
      <c r="Y5" s="392"/>
      <c r="Z5" s="392"/>
      <c r="AA5" s="219"/>
      <c r="AB5" s="221"/>
      <c r="AC5" s="221"/>
      <c r="AD5" s="221"/>
      <c r="AE5" s="221"/>
      <c r="AF5" s="221"/>
      <c r="AG5" s="29"/>
    </row>
    <row r="6" spans="1:33" ht="15">
      <c r="A6" s="23"/>
      <c r="B6" s="28"/>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221"/>
      <c r="AC6" s="221"/>
      <c r="AD6" s="221"/>
      <c r="AE6" s="221"/>
      <c r="AF6" s="221"/>
      <c r="AG6" s="29"/>
    </row>
    <row r="7" spans="1:33" ht="15">
      <c r="A7" s="23"/>
      <c r="B7" s="28"/>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9"/>
    </row>
    <row r="8" spans="1:33" ht="15">
      <c r="A8" s="23"/>
      <c r="B8" s="28"/>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9"/>
    </row>
    <row r="9" spans="1:33" ht="16">
      <c r="A9" s="23"/>
      <c r="B9" s="28"/>
      <c r="C9" s="386" t="s">
        <v>224</v>
      </c>
      <c r="D9" s="386"/>
      <c r="E9" s="386"/>
      <c r="F9" s="386"/>
      <c r="G9" s="386"/>
      <c r="H9" s="386"/>
      <c r="I9" s="386"/>
      <c r="J9" s="386"/>
      <c r="K9" s="386"/>
      <c r="L9" s="386"/>
      <c r="M9" s="386"/>
      <c r="N9" s="386"/>
      <c r="O9" s="386"/>
      <c r="P9" s="386"/>
      <c r="Q9" s="386"/>
      <c r="R9" s="386"/>
      <c r="S9" s="386"/>
      <c r="T9" s="386"/>
      <c r="U9" s="386"/>
      <c r="V9" s="386"/>
      <c r="W9" s="386"/>
      <c r="X9" s="386"/>
      <c r="Y9" s="386"/>
      <c r="Z9" s="386"/>
      <c r="AA9" s="223"/>
      <c r="AB9" s="223"/>
      <c r="AC9" s="223"/>
      <c r="AD9" s="223"/>
      <c r="AE9" s="223"/>
      <c r="AF9" s="223"/>
      <c r="AG9" s="29"/>
    </row>
    <row r="10" spans="1:33" ht="15">
      <c r="A10" s="23"/>
      <c r="B10" s="28"/>
      <c r="C10" s="224"/>
      <c r="D10" s="225" t="s">
        <v>150</v>
      </c>
      <c r="E10" s="224"/>
      <c r="F10" s="224"/>
      <c r="G10" s="224"/>
      <c r="H10" s="224"/>
      <c r="I10" s="224"/>
      <c r="J10" s="224"/>
      <c r="K10" s="224"/>
      <c r="L10" s="224"/>
      <c r="M10" s="224"/>
      <c r="N10" s="224"/>
      <c r="O10" s="224"/>
      <c r="P10" s="224"/>
      <c r="Q10" s="224"/>
      <c r="R10" s="224"/>
      <c r="S10" s="224"/>
      <c r="T10" s="224"/>
      <c r="U10" s="224"/>
      <c r="V10" s="224"/>
      <c r="W10" s="224"/>
      <c r="X10" s="224"/>
      <c r="Y10" s="224"/>
      <c r="Z10" s="224"/>
      <c r="AA10" s="225"/>
      <c r="AB10" s="225"/>
      <c r="AC10" s="225"/>
      <c r="AD10" s="225"/>
      <c r="AE10" s="225"/>
      <c r="AF10" s="225"/>
      <c r="AG10" s="29"/>
    </row>
    <row r="11" spans="1:33" ht="15">
      <c r="A11" s="23"/>
      <c r="B11" s="28"/>
      <c r="C11" s="226"/>
      <c r="D11" s="227" t="s">
        <v>151</v>
      </c>
      <c r="E11" s="226"/>
      <c r="F11" s="226"/>
      <c r="G11" s="226"/>
      <c r="H11" s="226"/>
      <c r="I11" s="226"/>
      <c r="J11" s="226"/>
      <c r="K11" s="226"/>
      <c r="L11" s="226"/>
      <c r="M11" s="226"/>
      <c r="N11" s="226"/>
      <c r="O11" s="226"/>
      <c r="P11" s="226"/>
      <c r="Q11" s="226"/>
      <c r="R11" s="228"/>
      <c r="S11" s="226"/>
      <c r="T11" s="226"/>
      <c r="U11" s="226"/>
      <c r="V11" s="226"/>
      <c r="W11" s="226"/>
      <c r="X11" s="226"/>
      <c r="Y11" s="226"/>
      <c r="Z11" s="226"/>
      <c r="AA11" s="226"/>
      <c r="AB11" s="226"/>
      <c r="AC11" s="226"/>
      <c r="AD11" s="226"/>
      <c r="AE11" s="226"/>
      <c r="AF11" s="226"/>
      <c r="AG11" s="29"/>
    </row>
    <row r="12" spans="1:33" ht="15">
      <c r="A12" s="23"/>
      <c r="B12" s="28"/>
      <c r="C12" s="229"/>
      <c r="D12" s="230"/>
      <c r="E12" s="229"/>
      <c r="F12" s="229"/>
      <c r="G12" s="229"/>
      <c r="H12" s="229"/>
      <c r="I12" s="229"/>
      <c r="J12" s="229"/>
      <c r="K12" s="229"/>
      <c r="L12" s="229"/>
      <c r="M12" s="229"/>
      <c r="N12" s="229"/>
      <c r="O12" s="229"/>
      <c r="P12" s="229"/>
      <c r="Q12" s="229"/>
      <c r="R12" s="231"/>
      <c r="S12" s="229"/>
      <c r="T12" s="229"/>
      <c r="U12" s="229"/>
      <c r="V12" s="229"/>
      <c r="W12" s="229"/>
      <c r="X12" s="229"/>
      <c r="Y12" s="229"/>
      <c r="Z12" s="229"/>
      <c r="AA12" s="229"/>
      <c r="AB12" s="229"/>
      <c r="AC12" s="229"/>
      <c r="AD12" s="229"/>
      <c r="AE12" s="229"/>
      <c r="AF12" s="229"/>
      <c r="AG12" s="29"/>
    </row>
    <row r="13" spans="1:33" ht="15">
      <c r="A13" s="23"/>
      <c r="B13" s="28"/>
      <c r="C13" s="229"/>
      <c r="D13" s="230"/>
      <c r="E13" s="229"/>
      <c r="F13" s="229"/>
      <c r="G13" s="229"/>
      <c r="H13" s="229"/>
      <c r="I13" s="229"/>
      <c r="J13" s="229"/>
      <c r="K13" s="229"/>
      <c r="L13" s="229"/>
      <c r="M13" s="229"/>
      <c r="N13" s="229"/>
      <c r="O13" s="229"/>
      <c r="P13" s="229"/>
      <c r="Q13" s="229"/>
      <c r="R13" s="232"/>
      <c r="S13" s="229"/>
      <c r="T13" s="229"/>
      <c r="U13" s="229"/>
      <c r="V13" s="229"/>
      <c r="W13" s="229"/>
      <c r="X13" s="229"/>
      <c r="Y13" s="229"/>
      <c r="Z13" s="229"/>
      <c r="AA13" s="229"/>
      <c r="AB13" s="229"/>
      <c r="AC13" s="229"/>
      <c r="AD13" s="229"/>
      <c r="AE13" s="229"/>
      <c r="AF13" s="229"/>
      <c r="AG13" s="29"/>
    </row>
    <row r="14" spans="1:33" ht="15">
      <c r="A14" s="23"/>
      <c r="B14" s="28"/>
      <c r="C14" s="229"/>
      <c r="D14" s="223"/>
      <c r="E14" s="229"/>
      <c r="F14" s="229"/>
      <c r="G14" s="229"/>
      <c r="H14" s="229"/>
      <c r="I14" s="229"/>
      <c r="J14" s="229"/>
      <c r="K14" s="229"/>
      <c r="L14" s="229"/>
      <c r="M14" s="229"/>
      <c r="N14" s="229"/>
      <c r="O14" s="229"/>
      <c r="P14" s="229"/>
      <c r="Q14" s="229"/>
      <c r="R14" s="232"/>
      <c r="S14" s="229"/>
      <c r="T14" s="229"/>
      <c r="U14" s="229"/>
      <c r="V14" s="229"/>
      <c r="W14" s="229"/>
      <c r="X14" s="229"/>
      <c r="Y14" s="229"/>
      <c r="Z14" s="229"/>
      <c r="AA14" s="229"/>
      <c r="AB14" s="229"/>
      <c r="AC14" s="229"/>
      <c r="AD14" s="229"/>
      <c r="AE14" s="229"/>
      <c r="AF14" s="229"/>
      <c r="AG14" s="29"/>
    </row>
    <row r="15" spans="1:33" ht="16">
      <c r="A15" s="23"/>
      <c r="B15" s="28"/>
      <c r="C15" s="386" t="s">
        <v>152</v>
      </c>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7"/>
      <c r="AB15" s="387"/>
      <c r="AC15" s="387"/>
      <c r="AD15" s="387"/>
      <c r="AE15" s="387"/>
      <c r="AF15" s="387"/>
      <c r="AG15" s="29"/>
    </row>
    <row r="16" spans="1:33" ht="15">
      <c r="A16" s="23"/>
      <c r="B16" s="28"/>
      <c r="C16" s="233"/>
      <c r="D16" s="223" t="s">
        <v>51</v>
      </c>
      <c r="E16" s="233"/>
      <c r="F16" s="233"/>
      <c r="G16" s="233"/>
      <c r="H16" s="233"/>
      <c r="I16" s="233"/>
      <c r="J16" s="233"/>
      <c r="K16" s="233"/>
      <c r="L16" s="233"/>
      <c r="M16" s="233"/>
      <c r="N16" s="233"/>
      <c r="O16" s="233"/>
      <c r="P16" s="233"/>
      <c r="Q16" s="233"/>
      <c r="R16" s="234"/>
      <c r="S16" s="233"/>
      <c r="T16" s="233"/>
      <c r="U16" s="233"/>
      <c r="V16" s="233"/>
      <c r="W16" s="233"/>
      <c r="X16" s="233"/>
      <c r="Y16" s="233"/>
      <c r="Z16" s="233"/>
      <c r="AA16" s="223"/>
      <c r="AB16" s="223"/>
      <c r="AC16" s="223"/>
      <c r="AD16" s="223"/>
      <c r="AE16" s="223"/>
      <c r="AF16" s="223"/>
      <c r="AG16" s="29"/>
    </row>
    <row r="17" spans="1:33" ht="15">
      <c r="A17" s="23"/>
      <c r="B17" s="28"/>
      <c r="C17" s="229"/>
      <c r="D17" s="230" t="s">
        <v>153</v>
      </c>
      <c r="E17" s="229"/>
      <c r="F17" s="229"/>
      <c r="G17" s="229"/>
      <c r="H17" s="229"/>
      <c r="I17" s="229"/>
      <c r="J17" s="229"/>
      <c r="K17" s="229"/>
      <c r="L17" s="229"/>
      <c r="M17" s="229"/>
      <c r="N17" s="229"/>
      <c r="O17" s="229"/>
      <c r="P17" s="229"/>
      <c r="Q17" s="229"/>
      <c r="R17" s="231"/>
      <c r="S17" s="229"/>
      <c r="T17" s="229"/>
      <c r="U17" s="229"/>
      <c r="V17" s="229"/>
      <c r="W17" s="229"/>
      <c r="X17" s="229"/>
      <c r="Y17" s="229"/>
      <c r="Z17" s="229"/>
      <c r="AA17" s="229"/>
      <c r="AB17" s="229"/>
      <c r="AC17" s="229"/>
      <c r="AD17" s="229"/>
      <c r="AE17" s="229"/>
      <c r="AF17" s="229"/>
      <c r="AG17" s="29"/>
    </row>
    <row r="18" spans="1:33" ht="15">
      <c r="A18" s="23"/>
      <c r="B18" s="28"/>
      <c r="C18" s="229"/>
      <c r="D18" s="230"/>
      <c r="E18" s="229"/>
      <c r="F18" s="229"/>
      <c r="G18" s="229"/>
      <c r="H18" s="229"/>
      <c r="I18" s="229"/>
      <c r="J18" s="229"/>
      <c r="K18" s="229"/>
      <c r="L18" s="229"/>
      <c r="M18" s="229"/>
      <c r="N18" s="229"/>
      <c r="O18" s="229"/>
      <c r="P18" s="229"/>
      <c r="Q18" s="229"/>
      <c r="R18" s="232"/>
      <c r="S18" s="229"/>
      <c r="T18" s="229"/>
      <c r="U18" s="229"/>
      <c r="V18" s="229"/>
      <c r="W18" s="229"/>
      <c r="X18" s="229"/>
      <c r="Y18" s="229"/>
      <c r="Z18" s="229"/>
      <c r="AA18" s="229"/>
      <c r="AB18" s="229"/>
      <c r="AC18" s="229"/>
      <c r="AD18" s="229"/>
      <c r="AE18" s="229"/>
      <c r="AF18" s="229"/>
      <c r="AG18" s="29"/>
    </row>
    <row r="19" spans="1:33" ht="15">
      <c r="A19" s="23"/>
      <c r="B19" s="28"/>
      <c r="C19" s="235"/>
      <c r="D19" s="236"/>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9"/>
    </row>
    <row r="20" spans="1:33" ht="15">
      <c r="A20" s="23"/>
      <c r="B20" s="28"/>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9"/>
    </row>
    <row r="21" spans="1:33" ht="16">
      <c r="A21" s="23"/>
      <c r="B21" s="28"/>
      <c r="C21" s="386" t="s">
        <v>225</v>
      </c>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223"/>
      <c r="AB21" s="223"/>
      <c r="AC21" s="223"/>
      <c r="AD21" s="223"/>
      <c r="AE21" s="223"/>
      <c r="AF21" s="223"/>
      <c r="AG21" s="29"/>
    </row>
    <row r="22" spans="1:33" ht="15">
      <c r="A22" s="23"/>
      <c r="B22" s="28"/>
      <c r="C22" s="225"/>
      <c r="D22" s="388" t="s">
        <v>154</v>
      </c>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29"/>
    </row>
    <row r="23" spans="1:33" ht="15">
      <c r="A23" s="23"/>
      <c r="B23" s="28"/>
      <c r="C23" s="225"/>
      <c r="D23" s="225"/>
      <c r="E23" s="225"/>
      <c r="F23" s="225"/>
      <c r="G23" s="225"/>
      <c r="H23" s="225"/>
      <c r="I23" s="225"/>
      <c r="J23" s="225"/>
      <c r="K23" s="225"/>
      <c r="L23" s="225"/>
      <c r="M23" s="225"/>
      <c r="N23" s="225"/>
      <c r="O23" s="225"/>
      <c r="P23" s="225"/>
      <c r="Q23" s="225"/>
      <c r="R23" s="237"/>
      <c r="S23" s="225"/>
      <c r="T23" s="225"/>
      <c r="U23" s="225"/>
      <c r="V23" s="225"/>
      <c r="W23" s="225"/>
      <c r="X23" s="225"/>
      <c r="Y23" s="225"/>
      <c r="Z23" s="225"/>
      <c r="AA23" s="225"/>
      <c r="AB23" s="225"/>
      <c r="AC23" s="225"/>
      <c r="AD23" s="225"/>
      <c r="AE23" s="225"/>
      <c r="AF23" s="225"/>
      <c r="AG23" s="29"/>
    </row>
    <row r="24" spans="1:33" ht="15">
      <c r="A24" s="23"/>
      <c r="B24" s="28"/>
      <c r="C24" s="229"/>
      <c r="D24" s="229"/>
      <c r="E24" s="229"/>
      <c r="F24" s="229"/>
      <c r="G24" s="229"/>
      <c r="H24" s="229"/>
      <c r="I24" s="229"/>
      <c r="J24" s="229"/>
      <c r="K24" s="229"/>
      <c r="L24" s="229"/>
      <c r="M24" s="229"/>
      <c r="N24" s="229"/>
      <c r="O24" s="229"/>
      <c r="P24" s="229"/>
      <c r="Q24" s="229"/>
      <c r="R24" s="238"/>
      <c r="S24" s="229"/>
      <c r="T24" s="229"/>
      <c r="U24" s="229"/>
      <c r="V24" s="229"/>
      <c r="W24" s="229"/>
      <c r="X24" s="229"/>
      <c r="Y24" s="229"/>
      <c r="Z24" s="229"/>
      <c r="AA24" s="225"/>
      <c r="AB24" s="225"/>
      <c r="AC24" s="225"/>
      <c r="AD24" s="225"/>
      <c r="AE24" s="225"/>
      <c r="AF24" s="225"/>
      <c r="AG24" s="29"/>
    </row>
    <row r="25" spans="1:33" ht="16">
      <c r="A25" s="23"/>
      <c r="B25" s="28"/>
      <c r="C25" s="393" t="s">
        <v>226</v>
      </c>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4"/>
      <c r="AB25" s="394"/>
      <c r="AC25" s="394"/>
      <c r="AD25" s="394"/>
      <c r="AE25" s="394"/>
      <c r="AF25" s="394"/>
      <c r="AG25" s="29"/>
    </row>
    <row r="26" spans="1:33" ht="15">
      <c r="A26" s="23"/>
      <c r="B26" s="28"/>
      <c r="C26" s="225"/>
      <c r="D26" s="225" t="s">
        <v>22</v>
      </c>
      <c r="E26" s="225"/>
      <c r="F26" s="225"/>
      <c r="G26" s="225"/>
      <c r="H26" s="225"/>
      <c r="I26" s="225"/>
      <c r="J26" s="225"/>
      <c r="K26" s="225"/>
      <c r="L26" s="225"/>
      <c r="M26" s="225"/>
      <c r="N26" s="225"/>
      <c r="O26" s="225"/>
      <c r="P26" s="225"/>
      <c r="Q26" s="225"/>
      <c r="R26" s="231"/>
      <c r="S26" s="225" t="s">
        <v>23</v>
      </c>
      <c r="T26" s="225"/>
      <c r="U26" s="225"/>
      <c r="V26" s="225"/>
      <c r="W26" s="225"/>
      <c r="X26" s="225"/>
      <c r="Y26" s="225"/>
      <c r="Z26" s="225"/>
      <c r="AA26" s="225"/>
      <c r="AB26" s="225"/>
      <c r="AC26" s="225"/>
      <c r="AD26" s="225"/>
      <c r="AE26" s="225"/>
      <c r="AF26" s="225"/>
      <c r="AG26" s="29"/>
    </row>
    <row r="27" spans="1:33" ht="15">
      <c r="A27" s="23"/>
      <c r="B27" s="28"/>
      <c r="C27" s="225"/>
      <c r="D27" s="225" t="s">
        <v>90</v>
      </c>
      <c r="E27" s="225"/>
      <c r="F27" s="225"/>
      <c r="G27" s="225"/>
      <c r="H27" s="225"/>
      <c r="I27" s="225"/>
      <c r="J27" s="225"/>
      <c r="K27" s="225"/>
      <c r="L27" s="225"/>
      <c r="M27" s="225"/>
      <c r="N27" s="225"/>
      <c r="O27" s="225"/>
      <c r="P27" s="225"/>
      <c r="Q27" s="225"/>
      <c r="R27" s="237"/>
      <c r="S27" s="225" t="s">
        <v>24</v>
      </c>
      <c r="T27" s="225"/>
      <c r="U27" s="225"/>
      <c r="V27" s="225"/>
      <c r="W27" s="225"/>
      <c r="X27" s="225"/>
      <c r="Y27" s="225"/>
      <c r="Z27" s="225"/>
      <c r="AA27" s="225"/>
      <c r="AB27" s="225"/>
      <c r="AC27" s="225"/>
      <c r="AD27" s="225"/>
      <c r="AE27" s="225"/>
      <c r="AF27" s="225"/>
      <c r="AG27" s="29"/>
    </row>
    <row r="28" spans="1:33" ht="15">
      <c r="A28" s="23"/>
      <c r="B28" s="28"/>
      <c r="C28" s="225"/>
      <c r="D28" s="225" t="s">
        <v>25</v>
      </c>
      <c r="E28" s="225"/>
      <c r="F28" s="225"/>
      <c r="G28" s="225"/>
      <c r="H28" s="225"/>
      <c r="I28" s="225"/>
      <c r="J28" s="225"/>
      <c r="K28" s="225"/>
      <c r="L28" s="225"/>
      <c r="M28" s="225"/>
      <c r="N28" s="225"/>
      <c r="O28" s="225"/>
      <c r="P28" s="225"/>
      <c r="Q28" s="225"/>
      <c r="R28" s="228"/>
      <c r="S28" s="225"/>
      <c r="T28" s="225"/>
      <c r="U28" s="225"/>
      <c r="V28" s="225"/>
      <c r="W28" s="225"/>
      <c r="X28" s="225"/>
      <c r="Y28" s="225"/>
      <c r="Z28" s="225"/>
      <c r="AA28" s="225"/>
      <c r="AB28" s="225"/>
      <c r="AC28" s="225"/>
      <c r="AD28" s="225"/>
      <c r="AE28" s="225"/>
      <c r="AF28" s="225"/>
      <c r="AG28" s="29"/>
    </row>
    <row r="29" spans="1:33" ht="15">
      <c r="A29" s="23"/>
      <c r="B29" s="28"/>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9"/>
    </row>
    <row r="30" spans="1:33" ht="15">
      <c r="A30" s="23"/>
      <c r="B30" s="28"/>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9"/>
    </row>
    <row r="31" spans="1:33" ht="15">
      <c r="A31" s="23"/>
      <c r="B31" s="30"/>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31"/>
    </row>
    <row r="32" spans="1:33" ht="15">
      <c r="A32" s="23"/>
      <c r="B32" s="28"/>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9"/>
    </row>
    <row r="33" spans="1:33" ht="16">
      <c r="A33" s="23"/>
      <c r="B33" s="28"/>
      <c r="C33" s="386" t="s">
        <v>92</v>
      </c>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7"/>
      <c r="AB33" s="387"/>
      <c r="AC33" s="387"/>
      <c r="AD33" s="387"/>
      <c r="AE33" s="387"/>
      <c r="AF33" s="387"/>
      <c r="AG33" s="29"/>
    </row>
    <row r="34" spans="1:33" s="69" customFormat="1" ht="16">
      <c r="A34" s="23"/>
      <c r="B34" s="28"/>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8"/>
      <c r="AB34" s="308"/>
      <c r="AC34" s="308"/>
      <c r="AD34" s="308"/>
      <c r="AE34" s="308"/>
      <c r="AF34" s="308"/>
      <c r="AG34" s="29"/>
    </row>
    <row r="35" spans="1:33" s="69" customFormat="1" ht="16">
      <c r="A35" s="23"/>
      <c r="B35" s="28"/>
      <c r="C35" s="309" t="s">
        <v>242</v>
      </c>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8"/>
      <c r="AB35" s="308"/>
      <c r="AC35" s="308"/>
      <c r="AD35" s="308"/>
      <c r="AE35" s="308"/>
      <c r="AF35" s="308"/>
      <c r="AG35" s="29"/>
    </row>
    <row r="36" spans="1:33" ht="15">
      <c r="A36" s="23"/>
      <c r="B36" s="28"/>
      <c r="C36" s="233"/>
      <c r="D36" s="234"/>
      <c r="E36" s="233"/>
      <c r="F36" s="233"/>
      <c r="G36" s="233"/>
      <c r="H36" s="233"/>
      <c r="I36" s="233"/>
      <c r="J36" s="233"/>
      <c r="K36" s="233"/>
      <c r="L36" s="233"/>
      <c r="M36" s="233"/>
      <c r="N36" s="233"/>
      <c r="O36" s="233"/>
      <c r="P36" s="233"/>
      <c r="Q36" s="233"/>
      <c r="R36" s="233"/>
      <c r="S36" s="233"/>
      <c r="T36" s="233"/>
      <c r="U36" s="233"/>
      <c r="V36" s="233"/>
      <c r="W36" s="233"/>
      <c r="X36" s="233"/>
      <c r="Y36" s="233"/>
      <c r="Z36" s="233"/>
      <c r="AA36" s="223"/>
      <c r="AB36" s="223"/>
      <c r="AC36" s="223"/>
      <c r="AD36" s="223"/>
      <c r="AE36" s="223"/>
      <c r="AF36" s="223"/>
      <c r="AG36" s="29"/>
    </row>
    <row r="37" spans="1:33" ht="15">
      <c r="A37" s="23"/>
      <c r="B37" s="310"/>
      <c r="C37" s="311"/>
      <c r="D37" s="312" t="s">
        <v>77</v>
      </c>
      <c r="E37" s="311"/>
      <c r="F37" s="311"/>
      <c r="G37" s="311"/>
      <c r="H37" s="311"/>
      <c r="I37" s="311"/>
      <c r="J37" s="311"/>
      <c r="K37" s="311"/>
      <c r="L37" s="311"/>
      <c r="M37" s="311"/>
      <c r="N37" s="311"/>
      <c r="O37" s="311"/>
      <c r="P37" s="311"/>
      <c r="Q37" s="311"/>
      <c r="R37" s="311"/>
      <c r="S37" s="311"/>
      <c r="T37" s="311"/>
      <c r="U37" s="311"/>
      <c r="V37" s="311"/>
      <c r="W37" s="311"/>
      <c r="X37" s="311"/>
      <c r="Y37" s="311"/>
      <c r="Z37" s="311"/>
      <c r="AA37" s="313"/>
      <c r="AB37" s="313"/>
      <c r="AC37" s="313"/>
      <c r="AD37" s="313"/>
      <c r="AE37" s="313"/>
      <c r="AF37" s="313"/>
      <c r="AG37" s="314"/>
    </row>
    <row r="38" spans="1:33" ht="15">
      <c r="A38" s="23"/>
      <c r="B38" s="315"/>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7"/>
    </row>
    <row r="39" spans="1:33" ht="15">
      <c r="A39" s="23"/>
      <c r="B39" s="315"/>
      <c r="C39" s="316"/>
      <c r="D39" s="380" t="s">
        <v>33</v>
      </c>
      <c r="E39" s="381"/>
      <c r="F39" s="381"/>
      <c r="G39" s="380" t="s">
        <v>32</v>
      </c>
      <c r="H39" s="380"/>
      <c r="I39" s="382" t="s">
        <v>33</v>
      </c>
      <c r="J39" s="382"/>
      <c r="K39" s="383"/>
      <c r="L39" s="318" t="s">
        <v>34</v>
      </c>
      <c r="M39" s="384">
        <v>1000</v>
      </c>
      <c r="N39" s="385"/>
      <c r="O39" s="385"/>
      <c r="P39" s="316"/>
      <c r="Q39" s="316"/>
      <c r="R39" s="319"/>
      <c r="S39" s="380" t="s">
        <v>33</v>
      </c>
      <c r="T39" s="381"/>
      <c r="U39" s="381"/>
      <c r="V39" s="380" t="s">
        <v>32</v>
      </c>
      <c r="W39" s="380"/>
      <c r="X39" s="382" t="s">
        <v>40</v>
      </c>
      <c r="Y39" s="382"/>
      <c r="Z39" s="383"/>
      <c r="AA39" s="318" t="s">
        <v>34</v>
      </c>
      <c r="AB39" s="384">
        <v>3500</v>
      </c>
      <c r="AC39" s="385"/>
      <c r="AD39" s="385"/>
      <c r="AE39" s="316"/>
      <c r="AF39" s="316"/>
      <c r="AG39" s="317"/>
    </row>
    <row r="40" spans="1:33" ht="15">
      <c r="A40" s="23"/>
      <c r="B40" s="315"/>
      <c r="C40" s="316"/>
      <c r="D40" s="380" t="s">
        <v>33</v>
      </c>
      <c r="E40" s="381"/>
      <c r="F40" s="381"/>
      <c r="G40" s="380" t="s">
        <v>32</v>
      </c>
      <c r="H40" s="380"/>
      <c r="I40" s="382" t="s">
        <v>35</v>
      </c>
      <c r="J40" s="382"/>
      <c r="K40" s="383"/>
      <c r="L40" s="318" t="s">
        <v>34</v>
      </c>
      <c r="M40" s="384">
        <v>1500</v>
      </c>
      <c r="N40" s="385"/>
      <c r="O40" s="385"/>
      <c r="P40" s="316"/>
      <c r="Q40" s="316"/>
      <c r="R40" s="319"/>
      <c r="S40" s="380" t="s">
        <v>33</v>
      </c>
      <c r="T40" s="381"/>
      <c r="U40" s="381"/>
      <c r="V40" s="380" t="s">
        <v>32</v>
      </c>
      <c r="W40" s="380"/>
      <c r="X40" s="382" t="s">
        <v>50</v>
      </c>
      <c r="Y40" s="382"/>
      <c r="Z40" s="383"/>
      <c r="AA40" s="318" t="s">
        <v>34</v>
      </c>
      <c r="AB40" s="384">
        <v>3500</v>
      </c>
      <c r="AC40" s="385"/>
      <c r="AD40" s="385"/>
      <c r="AE40" s="316"/>
      <c r="AF40" s="316"/>
      <c r="AG40" s="317"/>
    </row>
    <row r="41" spans="1:33" ht="15">
      <c r="A41" s="23"/>
      <c r="B41" s="315"/>
      <c r="C41" s="316"/>
      <c r="D41" s="380" t="s">
        <v>33</v>
      </c>
      <c r="E41" s="381"/>
      <c r="F41" s="381"/>
      <c r="G41" s="380" t="s">
        <v>32</v>
      </c>
      <c r="H41" s="380"/>
      <c r="I41" s="382" t="s">
        <v>36</v>
      </c>
      <c r="J41" s="382"/>
      <c r="K41" s="383"/>
      <c r="L41" s="318" t="s">
        <v>34</v>
      </c>
      <c r="M41" s="384">
        <v>1500</v>
      </c>
      <c r="N41" s="385"/>
      <c r="O41" s="385"/>
      <c r="P41" s="316"/>
      <c r="Q41" s="316"/>
      <c r="R41" s="319"/>
      <c r="S41" s="380" t="s">
        <v>33</v>
      </c>
      <c r="T41" s="381"/>
      <c r="U41" s="381"/>
      <c r="V41" s="380" t="s">
        <v>32</v>
      </c>
      <c r="W41" s="380"/>
      <c r="X41" s="382" t="s">
        <v>41</v>
      </c>
      <c r="Y41" s="382"/>
      <c r="Z41" s="383"/>
      <c r="AA41" s="318" t="s">
        <v>34</v>
      </c>
      <c r="AB41" s="384">
        <v>4000</v>
      </c>
      <c r="AC41" s="385"/>
      <c r="AD41" s="385"/>
      <c r="AE41" s="316"/>
      <c r="AF41" s="316"/>
      <c r="AG41" s="317"/>
    </row>
    <row r="42" spans="1:33" ht="15">
      <c r="A42" s="23"/>
      <c r="B42" s="315"/>
      <c r="C42" s="316"/>
      <c r="D42" s="380" t="s">
        <v>33</v>
      </c>
      <c r="E42" s="381"/>
      <c r="F42" s="381"/>
      <c r="G42" s="380" t="s">
        <v>32</v>
      </c>
      <c r="H42" s="380"/>
      <c r="I42" s="382" t="s">
        <v>37</v>
      </c>
      <c r="J42" s="382"/>
      <c r="K42" s="383"/>
      <c r="L42" s="318" t="s">
        <v>34</v>
      </c>
      <c r="M42" s="384">
        <v>1500</v>
      </c>
      <c r="N42" s="385"/>
      <c r="O42" s="385"/>
      <c r="P42" s="316"/>
      <c r="Q42" s="316"/>
      <c r="R42" s="319"/>
      <c r="S42" s="380" t="s">
        <v>33</v>
      </c>
      <c r="T42" s="381"/>
      <c r="U42" s="381"/>
      <c r="V42" s="380" t="s">
        <v>32</v>
      </c>
      <c r="W42" s="380"/>
      <c r="X42" s="382" t="s">
        <v>42</v>
      </c>
      <c r="Y42" s="382"/>
      <c r="Z42" s="383"/>
      <c r="AA42" s="318" t="s">
        <v>34</v>
      </c>
      <c r="AB42" s="384">
        <v>8000</v>
      </c>
      <c r="AC42" s="385"/>
      <c r="AD42" s="385"/>
      <c r="AE42" s="316"/>
      <c r="AF42" s="316"/>
      <c r="AG42" s="317"/>
    </row>
    <row r="43" spans="1:33" ht="15">
      <c r="A43" s="23"/>
      <c r="B43" s="315"/>
      <c r="C43" s="316"/>
      <c r="D43" s="380" t="s">
        <v>33</v>
      </c>
      <c r="E43" s="381"/>
      <c r="F43" s="381"/>
      <c r="G43" s="380" t="s">
        <v>32</v>
      </c>
      <c r="H43" s="380"/>
      <c r="I43" s="382" t="s">
        <v>38</v>
      </c>
      <c r="J43" s="382"/>
      <c r="K43" s="383"/>
      <c r="L43" s="318" t="s">
        <v>34</v>
      </c>
      <c r="M43" s="384">
        <v>2500</v>
      </c>
      <c r="N43" s="385"/>
      <c r="O43" s="385"/>
      <c r="P43" s="316"/>
      <c r="Q43" s="316"/>
      <c r="R43" s="316"/>
      <c r="S43" s="380" t="s">
        <v>33</v>
      </c>
      <c r="T43" s="381"/>
      <c r="U43" s="381"/>
      <c r="V43" s="380" t="s">
        <v>32</v>
      </c>
      <c r="W43" s="380"/>
      <c r="X43" s="382" t="s">
        <v>43</v>
      </c>
      <c r="Y43" s="382"/>
      <c r="Z43" s="383"/>
      <c r="AA43" s="318" t="s">
        <v>34</v>
      </c>
      <c r="AB43" s="384">
        <v>10000</v>
      </c>
      <c r="AC43" s="385"/>
      <c r="AD43" s="385"/>
      <c r="AE43" s="316"/>
      <c r="AF43" s="316"/>
      <c r="AG43" s="317"/>
    </row>
    <row r="44" spans="1:33" ht="15">
      <c r="A44" s="23"/>
      <c r="B44" s="315"/>
      <c r="C44" s="316"/>
      <c r="D44" s="380" t="s">
        <v>33</v>
      </c>
      <c r="E44" s="381"/>
      <c r="F44" s="381"/>
      <c r="G44" s="380" t="s">
        <v>32</v>
      </c>
      <c r="H44" s="380"/>
      <c r="I44" s="382" t="s">
        <v>48</v>
      </c>
      <c r="J44" s="382"/>
      <c r="K44" s="383"/>
      <c r="L44" s="318" t="s">
        <v>34</v>
      </c>
      <c r="M44" s="384">
        <v>2500</v>
      </c>
      <c r="N44" s="385"/>
      <c r="O44" s="385"/>
      <c r="P44" s="316"/>
      <c r="Q44" s="316"/>
      <c r="R44" s="316"/>
      <c r="S44" s="380" t="s">
        <v>33</v>
      </c>
      <c r="T44" s="381"/>
      <c r="U44" s="381"/>
      <c r="V44" s="380" t="s">
        <v>32</v>
      </c>
      <c r="W44" s="380"/>
      <c r="X44" s="382" t="s">
        <v>44</v>
      </c>
      <c r="Y44" s="382"/>
      <c r="Z44" s="383"/>
      <c r="AA44" s="318" t="s">
        <v>34</v>
      </c>
      <c r="AB44" s="384">
        <v>10000</v>
      </c>
      <c r="AC44" s="385"/>
      <c r="AD44" s="385"/>
      <c r="AE44" s="316"/>
      <c r="AF44" s="316"/>
      <c r="AG44" s="317"/>
    </row>
    <row r="45" spans="1:33" ht="15">
      <c r="A45" s="23"/>
      <c r="B45" s="315"/>
      <c r="C45" s="316"/>
      <c r="D45" s="380" t="s">
        <v>33</v>
      </c>
      <c r="E45" s="381"/>
      <c r="F45" s="381"/>
      <c r="G45" s="380" t="s">
        <v>32</v>
      </c>
      <c r="H45" s="380"/>
      <c r="I45" s="382" t="s">
        <v>49</v>
      </c>
      <c r="J45" s="382"/>
      <c r="K45" s="383"/>
      <c r="L45" s="318" t="s">
        <v>34</v>
      </c>
      <c r="M45" s="384">
        <v>2500</v>
      </c>
      <c r="N45" s="385"/>
      <c r="O45" s="385"/>
      <c r="P45" s="316"/>
      <c r="Q45" s="316"/>
      <c r="R45" s="316"/>
      <c r="S45" s="382" t="s">
        <v>46</v>
      </c>
      <c r="T45" s="383"/>
      <c r="U45" s="383"/>
      <c r="V45" s="383"/>
      <c r="W45" s="383"/>
      <c r="X45" s="383"/>
      <c r="Y45" s="383"/>
      <c r="Z45" s="383"/>
      <c r="AA45" s="318" t="s">
        <v>34</v>
      </c>
      <c r="AB45" s="384">
        <v>0</v>
      </c>
      <c r="AC45" s="385"/>
      <c r="AD45" s="385"/>
      <c r="AE45" s="316"/>
      <c r="AF45" s="316"/>
      <c r="AG45" s="317"/>
    </row>
    <row r="46" spans="1:33" ht="15">
      <c r="A46" s="23"/>
      <c r="B46" s="315"/>
      <c r="C46" s="316"/>
      <c r="D46" s="380" t="s">
        <v>33</v>
      </c>
      <c r="E46" s="381"/>
      <c r="F46" s="381"/>
      <c r="G46" s="380" t="s">
        <v>32</v>
      </c>
      <c r="H46" s="380"/>
      <c r="I46" s="382" t="s">
        <v>39</v>
      </c>
      <c r="J46" s="382"/>
      <c r="K46" s="383"/>
      <c r="L46" s="318" t="s">
        <v>34</v>
      </c>
      <c r="M46" s="384">
        <v>3500</v>
      </c>
      <c r="N46" s="385"/>
      <c r="O46" s="385"/>
      <c r="P46" s="316"/>
      <c r="Q46" s="316"/>
      <c r="R46" s="316"/>
      <c r="S46" s="382" t="s">
        <v>47</v>
      </c>
      <c r="T46" s="383"/>
      <c r="U46" s="383"/>
      <c r="V46" s="383"/>
      <c r="W46" s="383"/>
      <c r="X46" s="383"/>
      <c r="Y46" s="383"/>
      <c r="Z46" s="383"/>
      <c r="AA46" s="318" t="s">
        <v>34</v>
      </c>
      <c r="AB46" s="384">
        <v>1000</v>
      </c>
      <c r="AC46" s="385"/>
      <c r="AD46" s="385"/>
      <c r="AE46" s="316"/>
      <c r="AF46" s="316"/>
      <c r="AG46" s="317"/>
    </row>
    <row r="47" spans="1:33" ht="15">
      <c r="A47" s="23"/>
      <c r="B47" s="315"/>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7"/>
    </row>
    <row r="48" spans="1:33" ht="15">
      <c r="A48" s="23"/>
      <c r="B48" s="315"/>
      <c r="C48" s="316"/>
      <c r="D48" s="316" t="s">
        <v>53</v>
      </c>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7"/>
    </row>
    <row r="49" spans="1:33" ht="15">
      <c r="A49" s="23"/>
      <c r="B49" s="315"/>
      <c r="C49" s="316"/>
      <c r="D49" s="316" t="s">
        <v>76</v>
      </c>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7"/>
    </row>
    <row r="50" spans="1:33" ht="15">
      <c r="A50" s="23"/>
      <c r="B50" s="315"/>
      <c r="C50" s="316"/>
      <c r="D50" s="316" t="s">
        <v>52</v>
      </c>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7"/>
    </row>
    <row r="51" spans="1:33" ht="15">
      <c r="A51" s="23"/>
      <c r="B51" s="315"/>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7"/>
    </row>
    <row r="52" spans="1:33" ht="15">
      <c r="A52" s="23"/>
      <c r="B52" s="315"/>
      <c r="C52" s="316"/>
      <c r="D52" s="316" t="s">
        <v>78</v>
      </c>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7"/>
    </row>
    <row r="53" spans="1:33" ht="15">
      <c r="A53" s="23"/>
      <c r="B53" s="315"/>
      <c r="C53" s="320"/>
      <c r="D53" s="320"/>
      <c r="E53" s="320"/>
      <c r="F53" s="320"/>
      <c r="G53" s="320"/>
      <c r="H53" s="320" t="s">
        <v>79</v>
      </c>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17"/>
    </row>
    <row r="54" spans="1:33" ht="15">
      <c r="A54" s="23"/>
      <c r="B54" s="28"/>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9"/>
    </row>
    <row r="55" spans="1:33" ht="16">
      <c r="A55" s="23"/>
      <c r="B55" s="28"/>
      <c r="C55" s="386" t="s">
        <v>31</v>
      </c>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223"/>
      <c r="AB55" s="223"/>
      <c r="AC55" s="223"/>
      <c r="AD55" s="223"/>
      <c r="AE55" s="223"/>
      <c r="AF55" s="223"/>
      <c r="AG55" s="29"/>
    </row>
    <row r="56" spans="1:33" ht="15">
      <c r="A56" s="23"/>
      <c r="B56" s="28"/>
      <c r="C56" s="225"/>
      <c r="D56" s="225" t="s">
        <v>228</v>
      </c>
      <c r="E56" s="225"/>
      <c r="F56" s="225"/>
      <c r="G56" s="225"/>
      <c r="H56" s="225"/>
      <c r="I56" s="225"/>
      <c r="J56" s="225"/>
      <c r="K56" s="225"/>
      <c r="L56" s="225"/>
      <c r="M56" s="225" t="s">
        <v>26</v>
      </c>
      <c r="N56" s="225"/>
      <c r="O56" s="225"/>
      <c r="P56" s="225"/>
      <c r="Q56" s="225"/>
      <c r="R56" s="237" t="s">
        <v>227</v>
      </c>
      <c r="S56" s="225"/>
      <c r="T56" s="225"/>
      <c r="U56" s="225"/>
      <c r="V56" s="225"/>
      <c r="W56" s="225"/>
      <c r="X56" s="225"/>
      <c r="Y56" s="225"/>
      <c r="Z56" s="225"/>
      <c r="AA56" s="225"/>
      <c r="AB56" s="225"/>
      <c r="AC56" s="225"/>
      <c r="AD56" s="225"/>
      <c r="AE56" s="225"/>
      <c r="AF56" s="225"/>
      <c r="AG56" s="29"/>
    </row>
    <row r="57" spans="1:33" ht="15">
      <c r="A57" s="23"/>
      <c r="B57" s="28"/>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9"/>
    </row>
    <row r="58" spans="1:33" ht="15">
      <c r="A58" s="23"/>
      <c r="B58" s="28"/>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9"/>
    </row>
    <row r="59" spans="1:33" ht="15">
      <c r="A59" s="23"/>
      <c r="B59" s="30"/>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31"/>
    </row>
  </sheetData>
  <mergeCells count="71">
    <mergeCell ref="C25:AF25"/>
    <mergeCell ref="AB46:AD46"/>
    <mergeCell ref="S46:Z46"/>
    <mergeCell ref="AB45:AD45"/>
    <mergeCell ref="AB40:AD40"/>
    <mergeCell ref="V44:W44"/>
    <mergeCell ref="X44:Z44"/>
    <mergeCell ref="D44:F44"/>
    <mergeCell ref="G44:H44"/>
    <mergeCell ref="I44:K44"/>
    <mergeCell ref="M44:O44"/>
    <mergeCell ref="S45:Z45"/>
    <mergeCell ref="D46:F46"/>
    <mergeCell ref="G46:H46"/>
    <mergeCell ref="I46:K46"/>
    <mergeCell ref="M46:O46"/>
    <mergeCell ref="D45:F45"/>
    <mergeCell ref="D42:F42"/>
    <mergeCell ref="G42:H42"/>
    <mergeCell ref="I42:K42"/>
    <mergeCell ref="M42:O42"/>
    <mergeCell ref="D43:F43"/>
    <mergeCell ref="G43:H43"/>
    <mergeCell ref="I43:K43"/>
    <mergeCell ref="M43:O43"/>
    <mergeCell ref="G45:H45"/>
    <mergeCell ref="I45:K45"/>
    <mergeCell ref="M45:O45"/>
    <mergeCell ref="G40:H40"/>
    <mergeCell ref="I40:K40"/>
    <mergeCell ref="M40:O40"/>
    <mergeCell ref="D41:F41"/>
    <mergeCell ref="G41:H41"/>
    <mergeCell ref="I41:K41"/>
    <mergeCell ref="M41:O41"/>
    <mergeCell ref="D22:AF22"/>
    <mergeCell ref="C21:Z21"/>
    <mergeCell ref="C3:Z3"/>
    <mergeCell ref="C4:Z4"/>
    <mergeCell ref="C5:Z5"/>
    <mergeCell ref="C6:AA6"/>
    <mergeCell ref="C9:Z9"/>
    <mergeCell ref="C15:AF15"/>
    <mergeCell ref="C33:AF33"/>
    <mergeCell ref="C55:Z55"/>
    <mergeCell ref="V39:W39"/>
    <mergeCell ref="V42:W42"/>
    <mergeCell ref="S41:U41"/>
    <mergeCell ref="V41:W41"/>
    <mergeCell ref="X41:Z41"/>
    <mergeCell ref="D39:F39"/>
    <mergeCell ref="D40:F40"/>
    <mergeCell ref="G39:H39"/>
    <mergeCell ref="I39:K39"/>
    <mergeCell ref="M39:O39"/>
    <mergeCell ref="AB41:AD41"/>
    <mergeCell ref="S39:U39"/>
    <mergeCell ref="X39:Z39"/>
    <mergeCell ref="AB39:AD39"/>
    <mergeCell ref="S40:U40"/>
    <mergeCell ref="V40:W40"/>
    <mergeCell ref="X40:Z40"/>
    <mergeCell ref="S44:U44"/>
    <mergeCell ref="AB42:AD42"/>
    <mergeCell ref="S43:U43"/>
    <mergeCell ref="V43:W43"/>
    <mergeCell ref="X43:Z43"/>
    <mergeCell ref="AB43:AD43"/>
    <mergeCell ref="AB44:AD44"/>
    <mergeCell ref="S42:U42"/>
    <mergeCell ref="X42:Z42"/>
  </mergeCells>
  <phoneticPr fontId="1" type="noConversion"/>
  <hyperlinks>
    <hyperlink ref="R56" r:id="rId1" xr:uid="{00000000-0004-0000-0300-000000000000}"/>
  </hyperlinks>
  <printOptions horizontalCentered="1"/>
  <pageMargins left="0.75" right="0.75" top="0.5" bottom="0.5" header="0.5" footer="0.5"/>
  <pageSetup paperSize="9" scale="85"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Q65"/>
  <sheetViews>
    <sheetView showGridLines="0" topLeftCell="A7" zoomScaleNormal="100" workbookViewId="0"/>
  </sheetViews>
  <sheetFormatPr baseColWidth="10" defaultColWidth="9.1640625" defaultRowHeight="14"/>
  <cols>
    <col min="1" max="1" width="9.1640625" style="1"/>
    <col min="2" max="2" width="15.6640625" style="1" customWidth="1"/>
    <col min="3" max="4" width="13.6640625" style="1" customWidth="1"/>
    <col min="5" max="5" width="5.6640625" style="1" customWidth="1"/>
    <col min="6" max="6" width="11.6640625" style="1" customWidth="1"/>
    <col min="7" max="8" width="5.6640625" style="1" customWidth="1"/>
    <col min="9" max="9" width="4.33203125" style="1" customWidth="1"/>
    <col min="10" max="10" width="13.6640625" style="1" customWidth="1"/>
    <col min="11" max="11" width="17.5" style="1" bestFit="1" customWidth="1"/>
    <col min="12" max="14" width="9.1640625" style="1"/>
    <col min="15" max="15" width="11.33203125" style="1" bestFit="1" customWidth="1"/>
    <col min="16" max="16" width="11.1640625" style="1" bestFit="1" customWidth="1"/>
    <col min="17" max="17" width="11" style="1" bestFit="1" customWidth="1"/>
    <col min="18" max="16384" width="9.1640625" style="1"/>
  </cols>
  <sheetData>
    <row r="1" spans="1:11" ht="15">
      <c r="A1" s="42"/>
      <c r="G1" s="41"/>
      <c r="H1" s="41"/>
      <c r="I1" s="362" t="s">
        <v>20</v>
      </c>
      <c r="J1" s="363"/>
      <c r="K1" s="199" t="s">
        <v>29</v>
      </c>
    </row>
    <row r="2" spans="1:11" ht="63.75" customHeight="1">
      <c r="G2" s="34"/>
      <c r="H2" s="34"/>
      <c r="I2" s="395"/>
      <c r="J2" s="396"/>
      <c r="K2" s="266"/>
    </row>
    <row r="3" spans="1:11" ht="15" customHeight="1">
      <c r="B3" s="12"/>
      <c r="C3" s="14"/>
      <c r="D3" s="14"/>
      <c r="E3" s="14"/>
      <c r="F3" s="14"/>
      <c r="G3" s="22"/>
      <c r="H3" s="22"/>
      <c r="I3" s="397"/>
      <c r="J3" s="398"/>
      <c r="K3" s="143">
        <v>41731</v>
      </c>
    </row>
    <row r="4" spans="1:11" ht="15" customHeight="1">
      <c r="B4" s="12"/>
      <c r="C4" s="14"/>
      <c r="D4" s="14"/>
      <c r="E4" s="14"/>
      <c r="F4" s="14"/>
      <c r="G4" s="22"/>
      <c r="H4" s="22"/>
      <c r="I4" s="267"/>
      <c r="J4" s="267"/>
      <c r="K4" s="267"/>
    </row>
    <row r="5" spans="1:11" ht="15.75" customHeight="1">
      <c r="B5" s="368"/>
      <c r="C5" s="369"/>
      <c r="D5" s="40"/>
      <c r="E5" s="40"/>
      <c r="F5" s="40"/>
      <c r="I5" s="145"/>
      <c r="J5" s="146" t="str">
        <f>+予算書!J5</f>
        <v>平成31年度</v>
      </c>
      <c r="K5" s="202" t="str">
        <f>+予算書!K5</f>
        <v>学術部発33号</v>
      </c>
    </row>
    <row r="6" spans="1:11">
      <c r="B6" s="377" t="str">
        <f>+予算書!B6</f>
        <v>血液・輸血合同</v>
      </c>
      <c r="C6" s="375" t="s">
        <v>149</v>
      </c>
      <c r="D6" s="375"/>
      <c r="E6" s="375"/>
      <c r="F6" s="375"/>
      <c r="G6" s="399"/>
      <c r="H6" s="38"/>
      <c r="I6" s="148"/>
      <c r="J6" s="146" t="s">
        <v>27</v>
      </c>
      <c r="K6" s="149">
        <v>41730</v>
      </c>
    </row>
    <row r="7" spans="1:11" ht="14" customHeight="1">
      <c r="B7" s="379"/>
      <c r="C7" s="378"/>
      <c r="D7" s="378"/>
      <c r="E7" s="378"/>
      <c r="F7" s="378"/>
      <c r="G7" s="378"/>
      <c r="H7" s="39"/>
      <c r="I7" s="201"/>
      <c r="J7" s="373" t="str">
        <f>+予算書!J7</f>
        <v>(一社)岐阜県臨床検査技師会</v>
      </c>
      <c r="K7" s="374"/>
    </row>
    <row r="8" spans="1:11" ht="14" customHeight="1">
      <c r="B8" s="13"/>
      <c r="C8" s="13"/>
      <c r="D8" s="13"/>
      <c r="E8" s="13"/>
      <c r="F8" s="13"/>
      <c r="G8" s="11"/>
      <c r="H8" s="11"/>
      <c r="I8" s="151"/>
      <c r="J8" s="203" t="str">
        <f>+予算書!J8</f>
        <v>会長</v>
      </c>
      <c r="K8" s="202" t="str">
        <f>+予算書!K8</f>
        <v>浅野　敦</v>
      </c>
    </row>
    <row r="9" spans="1:11" s="2" customFormat="1" ht="14" customHeight="1">
      <c r="B9" s="13"/>
      <c r="C9" s="13"/>
      <c r="D9" s="13"/>
      <c r="E9" s="13"/>
      <c r="F9" s="13"/>
      <c r="G9" s="203"/>
      <c r="H9" s="203"/>
      <c r="I9" s="203"/>
      <c r="J9" s="203" t="str">
        <f>+予算書!J9</f>
        <v>学術部総括</v>
      </c>
      <c r="K9" s="202" t="str">
        <f>+予算書!K9</f>
        <v>森　さゆり</v>
      </c>
    </row>
    <row r="10" spans="1:11" s="2" customFormat="1" ht="14" customHeight="1">
      <c r="B10" s="9"/>
      <c r="C10" s="9"/>
      <c r="D10" s="9"/>
      <c r="E10" s="9"/>
      <c r="F10" s="9"/>
      <c r="G10" s="342" t="str">
        <f>+予算書!G10</f>
        <v>臨床血液部門長</v>
      </c>
      <c r="H10" s="342"/>
      <c r="I10" s="342"/>
      <c r="J10" s="343"/>
      <c r="K10" s="202" t="str">
        <f>+予算書!K10</f>
        <v>山本　将毅</v>
      </c>
    </row>
    <row r="11" spans="1:11" s="2" customFormat="1" ht="14" customHeight="1">
      <c r="B11" s="202" t="s">
        <v>6</v>
      </c>
      <c r="C11" s="371" t="str">
        <f>+予算書!C12</f>
        <v>2020年 1月12日（日）　10：00 ～ 12：00</v>
      </c>
      <c r="D11" s="371"/>
      <c r="E11" s="371"/>
      <c r="F11" s="371"/>
      <c r="G11" s="372"/>
      <c r="H11" s="372"/>
      <c r="I11" s="372"/>
      <c r="J11" s="372"/>
      <c r="K11" s="372"/>
    </row>
    <row r="12" spans="1:11" s="2" customFormat="1" ht="14" customHeight="1">
      <c r="B12" s="202" t="s">
        <v>7</v>
      </c>
      <c r="C12" s="371" t="str">
        <f>+予算書!C13</f>
        <v>岐阜県立多治見病院　臨床検査科技師室</v>
      </c>
      <c r="D12" s="371"/>
      <c r="E12" s="371"/>
      <c r="F12" s="371"/>
      <c r="G12" s="372"/>
      <c r="H12" s="372"/>
      <c r="I12" s="372"/>
      <c r="J12" s="372"/>
      <c r="K12" s="372"/>
    </row>
    <row r="13" spans="1:11" s="2" customFormat="1" ht="14" customHeight="1">
      <c r="B13" s="202" t="s">
        <v>8</v>
      </c>
      <c r="C13" s="370"/>
      <c r="D13" s="370"/>
      <c r="E13" s="370"/>
      <c r="F13" s="370"/>
      <c r="G13" s="372"/>
      <c r="H13" s="372"/>
      <c r="I13" s="372"/>
      <c r="J13" s="372"/>
      <c r="K13" s="372"/>
    </row>
    <row r="14" spans="1:11" s="2" customFormat="1" ht="14" customHeight="1">
      <c r="B14" s="155"/>
      <c r="C14" s="371"/>
      <c r="D14" s="371"/>
      <c r="E14" s="371"/>
      <c r="F14" s="371"/>
      <c r="G14" s="372"/>
      <c r="H14" s="372"/>
      <c r="I14" s="372"/>
      <c r="J14" s="372"/>
      <c r="K14" s="372"/>
    </row>
    <row r="15" spans="1:11" s="2" customFormat="1" ht="14" customHeight="1">
      <c r="B15" s="155"/>
      <c r="C15" s="371"/>
      <c r="D15" s="371"/>
      <c r="E15" s="371"/>
      <c r="F15" s="371"/>
      <c r="G15" s="372"/>
      <c r="H15" s="372"/>
      <c r="I15" s="372"/>
      <c r="J15" s="372"/>
      <c r="K15" s="372"/>
    </row>
    <row r="16" spans="1:11" s="2" customFormat="1" ht="14" customHeight="1">
      <c r="B16" s="155"/>
      <c r="C16" s="371"/>
      <c r="D16" s="371"/>
      <c r="E16" s="371"/>
      <c r="F16" s="371"/>
      <c r="G16" s="372"/>
      <c r="H16" s="372"/>
      <c r="I16" s="372"/>
      <c r="J16" s="372"/>
      <c r="K16" s="372"/>
    </row>
    <row r="17" spans="2:17" s="2" customFormat="1" ht="14" customHeight="1">
      <c r="B17" s="155"/>
      <c r="C17" s="371" t="e">
        <f>+予算書!#REF!</f>
        <v>#REF!</v>
      </c>
      <c r="D17" s="371"/>
      <c r="E17" s="371"/>
      <c r="F17" s="371"/>
      <c r="G17" s="372"/>
      <c r="H17" s="372"/>
      <c r="I17" s="372"/>
      <c r="J17" s="372"/>
      <c r="K17" s="372"/>
    </row>
    <row r="18" spans="2:17" s="2" customFormat="1" ht="14" customHeight="1">
      <c r="B18" s="243"/>
      <c r="C18" s="243"/>
      <c r="D18" s="243"/>
      <c r="E18" s="243"/>
      <c r="F18" s="243"/>
      <c r="G18" s="243"/>
      <c r="H18" s="243"/>
      <c r="I18" s="243"/>
      <c r="J18" s="243"/>
      <c r="K18" s="243"/>
    </row>
    <row r="19" spans="2:17" ht="15" customHeight="1">
      <c r="B19" s="156" t="s">
        <v>136</v>
      </c>
      <c r="C19" s="356" t="s">
        <v>147</v>
      </c>
      <c r="D19" s="356"/>
      <c r="E19" s="356"/>
      <c r="F19" s="356"/>
      <c r="G19" s="356"/>
      <c r="H19" s="356"/>
      <c r="I19" s="356"/>
      <c r="J19" s="357"/>
      <c r="K19" s="157" t="s">
        <v>11</v>
      </c>
      <c r="M19" s="2"/>
      <c r="N19" s="2"/>
      <c r="O19" s="2"/>
      <c r="P19" s="2"/>
      <c r="Q19" s="2"/>
    </row>
    <row r="20" spans="2:17" ht="15" customHeight="1">
      <c r="B20" s="158" t="s">
        <v>137</v>
      </c>
      <c r="C20" s="348"/>
      <c r="D20" s="349"/>
      <c r="E20" s="349"/>
      <c r="F20" s="349"/>
      <c r="G20" s="350"/>
      <c r="H20" s="350"/>
      <c r="I20" s="350"/>
      <c r="J20" s="351"/>
      <c r="K20" s="159"/>
      <c r="M20" s="2"/>
      <c r="N20" s="2"/>
      <c r="O20" s="2"/>
      <c r="P20" s="2"/>
      <c r="Q20" s="2"/>
    </row>
    <row r="21" spans="2:17" ht="15" customHeight="1">
      <c r="B21" s="160" t="s">
        <v>138</v>
      </c>
      <c r="C21" s="344"/>
      <c r="D21" s="345"/>
      <c r="E21" s="345"/>
      <c r="F21" s="345"/>
      <c r="G21" s="345"/>
      <c r="H21" s="345"/>
      <c r="I21" s="345"/>
      <c r="J21" s="359"/>
      <c r="K21" s="159"/>
      <c r="M21" s="2"/>
      <c r="N21" s="2"/>
      <c r="O21" s="2"/>
      <c r="P21" s="2"/>
      <c r="Q21" s="2"/>
    </row>
    <row r="22" spans="2:17" ht="15" customHeight="1">
      <c r="B22" s="158" t="s">
        <v>139</v>
      </c>
      <c r="C22" s="348"/>
      <c r="D22" s="349"/>
      <c r="E22" s="349"/>
      <c r="F22" s="349"/>
      <c r="G22" s="350"/>
      <c r="H22" s="350"/>
      <c r="I22" s="350"/>
      <c r="J22" s="351"/>
      <c r="K22" s="159"/>
      <c r="M22" s="2"/>
      <c r="N22" s="2"/>
      <c r="O22" s="2"/>
      <c r="P22" s="2"/>
      <c r="Q22" s="2"/>
    </row>
    <row r="23" spans="2:17" ht="15" customHeight="1">
      <c r="B23" s="160" t="s">
        <v>140</v>
      </c>
      <c r="C23" s="344"/>
      <c r="D23" s="345"/>
      <c r="E23" s="345"/>
      <c r="F23" s="345"/>
      <c r="G23" s="345"/>
      <c r="H23" s="345"/>
      <c r="I23" s="345"/>
      <c r="J23" s="359"/>
      <c r="K23" s="167"/>
      <c r="M23" s="2"/>
      <c r="N23" s="2"/>
      <c r="O23" s="2"/>
      <c r="P23" s="2"/>
      <c r="Q23" s="2"/>
    </row>
    <row r="24" spans="2:17" ht="15" customHeight="1">
      <c r="B24" s="158" t="s">
        <v>141</v>
      </c>
      <c r="C24" s="348"/>
      <c r="D24" s="349"/>
      <c r="E24" s="349"/>
      <c r="F24" s="349"/>
      <c r="G24" s="350"/>
      <c r="H24" s="350"/>
      <c r="I24" s="350"/>
      <c r="J24" s="351"/>
      <c r="K24" s="167"/>
      <c r="M24" s="2"/>
      <c r="N24" s="2"/>
      <c r="O24" s="2"/>
      <c r="P24" s="2"/>
      <c r="Q24" s="2"/>
    </row>
    <row r="25" spans="2:17" ht="15" customHeight="1">
      <c r="B25" s="160" t="s">
        <v>142</v>
      </c>
      <c r="C25" s="344"/>
      <c r="D25" s="345"/>
      <c r="E25" s="345"/>
      <c r="F25" s="345"/>
      <c r="G25" s="345"/>
      <c r="H25" s="345"/>
      <c r="I25" s="345"/>
      <c r="J25" s="359"/>
      <c r="K25" s="167"/>
      <c r="M25" s="73" t="s">
        <v>156</v>
      </c>
      <c r="N25" s="2"/>
      <c r="O25" s="2"/>
      <c r="P25" s="2"/>
      <c r="Q25" s="2"/>
    </row>
    <row r="26" spans="2:17" ht="15" customHeight="1">
      <c r="B26" s="158" t="s">
        <v>143</v>
      </c>
      <c r="C26" s="348"/>
      <c r="D26" s="349"/>
      <c r="E26" s="349"/>
      <c r="F26" s="349"/>
      <c r="G26" s="350"/>
      <c r="H26" s="350"/>
      <c r="I26" s="350"/>
      <c r="J26" s="351"/>
      <c r="K26" s="167"/>
      <c r="M26" s="72" t="s">
        <v>201</v>
      </c>
      <c r="N26" s="2"/>
      <c r="O26" s="2"/>
      <c r="P26" s="2"/>
      <c r="Q26" s="2"/>
    </row>
    <row r="27" spans="2:17" ht="15" customHeight="1">
      <c r="B27" s="160" t="s">
        <v>204</v>
      </c>
      <c r="C27" s="344"/>
      <c r="D27" s="345"/>
      <c r="E27" s="345"/>
      <c r="F27" s="345"/>
      <c r="G27" s="345"/>
      <c r="H27" s="345"/>
      <c r="I27" s="345"/>
      <c r="J27" s="359"/>
      <c r="K27" s="167"/>
      <c r="M27" s="71" t="s">
        <v>155</v>
      </c>
      <c r="N27" s="2"/>
      <c r="O27" s="2"/>
      <c r="P27" s="2"/>
      <c r="Q27" s="2"/>
    </row>
    <row r="28" spans="2:17" ht="15" customHeight="1">
      <c r="B28" s="158"/>
      <c r="C28" s="176"/>
      <c r="D28" s="176"/>
      <c r="E28" s="176"/>
      <c r="F28" s="176"/>
      <c r="G28" s="176"/>
      <c r="H28" s="176"/>
      <c r="I28" s="176"/>
      <c r="J28" s="177" t="s">
        <v>2</v>
      </c>
      <c r="K28" s="244">
        <f>SUM(K20:K27)</f>
        <v>0</v>
      </c>
      <c r="M28" s="132" t="s">
        <v>206</v>
      </c>
      <c r="N28" s="2"/>
      <c r="O28" s="2"/>
      <c r="P28" s="2"/>
      <c r="Q28" s="2"/>
    </row>
    <row r="29" spans="2:17" ht="15" customHeight="1">
      <c r="B29" s="245" t="s">
        <v>144</v>
      </c>
      <c r="C29" s="246"/>
      <c r="D29" s="246"/>
      <c r="E29" s="246"/>
      <c r="F29" s="246"/>
      <c r="G29" s="247"/>
      <c r="H29" s="247"/>
      <c r="I29" s="247"/>
      <c r="J29" s="248"/>
      <c r="K29" s="249"/>
      <c r="M29" s="2"/>
      <c r="N29" s="2"/>
      <c r="O29" s="2"/>
      <c r="P29" s="2"/>
      <c r="Q29" s="2"/>
    </row>
    <row r="30" spans="2:17" ht="16" customHeight="1">
      <c r="B30" s="250"/>
      <c r="C30" s="251"/>
      <c r="D30" s="251"/>
      <c r="E30" s="251"/>
      <c r="F30" s="251"/>
      <c r="G30" s="252"/>
      <c r="H30" s="252"/>
      <c r="I30" s="252"/>
      <c r="J30" s="252"/>
      <c r="K30" s="253"/>
    </row>
    <row r="31" spans="2:17" ht="16" customHeight="1">
      <c r="B31" s="254"/>
      <c r="C31" s="228"/>
      <c r="D31" s="228"/>
      <c r="E31" s="228"/>
      <c r="F31" s="228"/>
      <c r="G31" s="228"/>
      <c r="H31" s="228"/>
      <c r="I31" s="228"/>
      <c r="J31" s="228"/>
      <c r="K31" s="255"/>
    </row>
    <row r="32" spans="2:17" ht="16" customHeight="1">
      <c r="B32" s="256"/>
      <c r="C32" s="257"/>
      <c r="D32" s="257"/>
      <c r="E32" s="257"/>
      <c r="F32" s="257"/>
      <c r="G32" s="257"/>
      <c r="H32" s="257"/>
      <c r="I32" s="257"/>
      <c r="J32" s="257"/>
      <c r="K32" s="258"/>
    </row>
    <row r="33" spans="2:13" ht="11.25" customHeight="1">
      <c r="B33" s="145"/>
      <c r="C33" s="145"/>
      <c r="D33" s="145"/>
      <c r="E33" s="145"/>
      <c r="F33" s="145"/>
      <c r="G33" s="145"/>
      <c r="H33" s="145"/>
      <c r="I33" s="145"/>
      <c r="J33" s="145"/>
      <c r="K33" s="145"/>
    </row>
    <row r="34" spans="2:13">
      <c r="B34" s="259"/>
      <c r="C34" s="145"/>
      <c r="D34" s="145"/>
      <c r="E34" s="145"/>
      <c r="F34" s="145"/>
      <c r="G34" s="145"/>
      <c r="H34" s="145"/>
      <c r="I34" s="145"/>
      <c r="J34" s="145"/>
      <c r="K34" s="145"/>
    </row>
    <row r="35" spans="2:13" ht="15" customHeight="1">
      <c r="B35" s="156" t="s">
        <v>145</v>
      </c>
      <c r="C35" s="356" t="s">
        <v>148</v>
      </c>
      <c r="D35" s="356"/>
      <c r="E35" s="356"/>
      <c r="F35" s="356"/>
      <c r="G35" s="356"/>
      <c r="H35" s="356"/>
      <c r="I35" s="356"/>
      <c r="J35" s="357"/>
      <c r="K35" s="157" t="s">
        <v>11</v>
      </c>
    </row>
    <row r="36" spans="2:13" ht="15" customHeight="1">
      <c r="B36" s="158" t="s">
        <v>137</v>
      </c>
      <c r="C36" s="348"/>
      <c r="D36" s="349"/>
      <c r="E36" s="349"/>
      <c r="F36" s="349"/>
      <c r="G36" s="350"/>
      <c r="H36" s="350"/>
      <c r="I36" s="350"/>
      <c r="J36" s="351"/>
      <c r="K36" s="159"/>
    </row>
    <row r="37" spans="2:13" ht="15" customHeight="1">
      <c r="B37" s="160" t="s">
        <v>138</v>
      </c>
      <c r="C37" s="344"/>
      <c r="D37" s="345"/>
      <c r="E37" s="345"/>
      <c r="F37" s="345"/>
      <c r="G37" s="345"/>
      <c r="H37" s="345"/>
      <c r="I37" s="345"/>
      <c r="J37" s="359"/>
      <c r="K37" s="159"/>
    </row>
    <row r="38" spans="2:13" ht="15" customHeight="1">
      <c r="B38" s="158" t="s">
        <v>139</v>
      </c>
      <c r="C38" s="348"/>
      <c r="D38" s="349"/>
      <c r="E38" s="349"/>
      <c r="F38" s="349"/>
      <c r="G38" s="350"/>
      <c r="H38" s="350"/>
      <c r="I38" s="350"/>
      <c r="J38" s="351"/>
      <c r="K38" s="159"/>
    </row>
    <row r="39" spans="2:13" ht="15" customHeight="1">
      <c r="B39" s="160" t="s">
        <v>140</v>
      </c>
      <c r="C39" s="344"/>
      <c r="D39" s="345"/>
      <c r="E39" s="345"/>
      <c r="F39" s="345"/>
      <c r="G39" s="345"/>
      <c r="H39" s="345"/>
      <c r="I39" s="345"/>
      <c r="J39" s="359"/>
      <c r="K39" s="167"/>
    </row>
    <row r="40" spans="2:13" ht="15" customHeight="1">
      <c r="B40" s="158" t="s">
        <v>141</v>
      </c>
      <c r="C40" s="348"/>
      <c r="D40" s="349"/>
      <c r="E40" s="349"/>
      <c r="F40" s="349"/>
      <c r="G40" s="350"/>
      <c r="H40" s="350"/>
      <c r="I40" s="350"/>
      <c r="J40" s="351"/>
      <c r="K40" s="167"/>
    </row>
    <row r="41" spans="2:13" ht="15" customHeight="1">
      <c r="B41" s="160" t="s">
        <v>142</v>
      </c>
      <c r="C41" s="344"/>
      <c r="D41" s="345"/>
      <c r="E41" s="345"/>
      <c r="F41" s="345"/>
      <c r="G41" s="345"/>
      <c r="H41" s="345"/>
      <c r="I41" s="345"/>
      <c r="J41" s="359"/>
      <c r="K41" s="167"/>
      <c r="M41" s="73" t="s">
        <v>156</v>
      </c>
    </row>
    <row r="42" spans="2:13" ht="15" customHeight="1">
      <c r="B42" s="158" t="s">
        <v>143</v>
      </c>
      <c r="C42" s="348"/>
      <c r="D42" s="349"/>
      <c r="E42" s="349"/>
      <c r="F42" s="349"/>
      <c r="G42" s="350"/>
      <c r="H42" s="350"/>
      <c r="I42" s="350"/>
      <c r="J42" s="351"/>
      <c r="K42" s="167"/>
      <c r="M42" s="72" t="s">
        <v>201</v>
      </c>
    </row>
    <row r="43" spans="2:13" ht="15" customHeight="1">
      <c r="B43" s="160" t="s">
        <v>204</v>
      </c>
      <c r="C43" s="344"/>
      <c r="D43" s="345"/>
      <c r="E43" s="345"/>
      <c r="F43" s="345"/>
      <c r="G43" s="345"/>
      <c r="H43" s="345"/>
      <c r="I43" s="345"/>
      <c r="J43" s="359"/>
      <c r="K43" s="260"/>
      <c r="M43" s="71" t="s">
        <v>155</v>
      </c>
    </row>
    <row r="44" spans="2:13" ht="15" customHeight="1">
      <c r="B44" s="261"/>
      <c r="C44" s="176"/>
      <c r="D44" s="176"/>
      <c r="E44" s="176"/>
      <c r="F44" s="176"/>
      <c r="G44" s="176"/>
      <c r="H44" s="176"/>
      <c r="I44" s="176"/>
      <c r="J44" s="177" t="s">
        <v>2</v>
      </c>
      <c r="K44" s="244">
        <f>SUM(K36:K43)</f>
        <v>0</v>
      </c>
      <c r="M44" s="132" t="s">
        <v>206</v>
      </c>
    </row>
    <row r="45" spans="2:13" ht="15" customHeight="1">
      <c r="B45" s="245" t="s">
        <v>144</v>
      </c>
      <c r="C45" s="246"/>
      <c r="D45" s="246"/>
      <c r="E45" s="246"/>
      <c r="F45" s="246"/>
      <c r="G45" s="247"/>
      <c r="H45" s="247"/>
      <c r="I45" s="247"/>
      <c r="J45" s="248"/>
      <c r="K45" s="249"/>
    </row>
    <row r="46" spans="2:13" ht="16" customHeight="1">
      <c r="B46" s="250"/>
      <c r="C46" s="251"/>
      <c r="D46" s="251"/>
      <c r="E46" s="251"/>
      <c r="F46" s="251"/>
      <c r="G46" s="252"/>
      <c r="H46" s="252"/>
      <c r="I46" s="252"/>
      <c r="J46" s="252"/>
      <c r="K46" s="253"/>
    </row>
    <row r="47" spans="2:13" ht="16" customHeight="1">
      <c r="B47" s="254"/>
      <c r="C47" s="228"/>
      <c r="D47" s="228"/>
      <c r="E47" s="228"/>
      <c r="F47" s="228"/>
      <c r="G47" s="228"/>
      <c r="H47" s="228"/>
      <c r="I47" s="228"/>
      <c r="J47" s="228"/>
      <c r="K47" s="255"/>
    </row>
    <row r="48" spans="2:13" ht="16" customHeight="1">
      <c r="B48" s="256"/>
      <c r="C48" s="257"/>
      <c r="D48" s="257"/>
      <c r="E48" s="257"/>
      <c r="F48" s="257"/>
      <c r="G48" s="257"/>
      <c r="H48" s="257"/>
      <c r="I48" s="257"/>
      <c r="J48" s="257"/>
      <c r="K48" s="258"/>
    </row>
    <row r="49" spans="2:13">
      <c r="B49" s="145"/>
      <c r="C49" s="145"/>
      <c r="D49" s="145"/>
      <c r="E49" s="145"/>
      <c r="F49" s="145"/>
      <c r="G49" s="145"/>
      <c r="H49" s="145"/>
      <c r="I49" s="145"/>
      <c r="J49" s="145"/>
      <c r="K49" s="145"/>
    </row>
    <row r="50" spans="2:13">
      <c r="B50" s="145"/>
      <c r="C50" s="145"/>
      <c r="D50" s="145"/>
      <c r="E50" s="145"/>
      <c r="F50" s="145"/>
      <c r="G50" s="145"/>
      <c r="H50" s="145"/>
      <c r="I50" s="145"/>
      <c r="J50" s="145"/>
      <c r="K50" s="145"/>
    </row>
    <row r="51" spans="2:13">
      <c r="B51" s="145"/>
      <c r="C51" s="145"/>
      <c r="D51" s="145"/>
      <c r="E51" s="145"/>
      <c r="F51" s="145"/>
      <c r="G51" s="145"/>
      <c r="H51" s="145"/>
      <c r="I51" s="145"/>
      <c r="J51" s="145"/>
      <c r="K51" s="145"/>
    </row>
    <row r="52" spans="2:13" ht="15" customHeight="1">
      <c r="B52" s="156" t="s">
        <v>146</v>
      </c>
      <c r="C52" s="356" t="s">
        <v>148</v>
      </c>
      <c r="D52" s="356"/>
      <c r="E52" s="356"/>
      <c r="F52" s="356"/>
      <c r="G52" s="356"/>
      <c r="H52" s="356"/>
      <c r="I52" s="356"/>
      <c r="J52" s="357"/>
      <c r="K52" s="157" t="s">
        <v>11</v>
      </c>
    </row>
    <row r="53" spans="2:13" ht="15" customHeight="1">
      <c r="B53" s="158" t="s">
        <v>137</v>
      </c>
      <c r="C53" s="348"/>
      <c r="D53" s="349"/>
      <c r="E53" s="349"/>
      <c r="F53" s="349"/>
      <c r="G53" s="350"/>
      <c r="H53" s="350"/>
      <c r="I53" s="350"/>
      <c r="J53" s="351"/>
      <c r="K53" s="159"/>
    </row>
    <row r="54" spans="2:13" ht="15" customHeight="1">
      <c r="B54" s="160" t="s">
        <v>138</v>
      </c>
      <c r="C54" s="344"/>
      <c r="D54" s="345"/>
      <c r="E54" s="345"/>
      <c r="F54" s="345"/>
      <c r="G54" s="345"/>
      <c r="H54" s="345"/>
      <c r="I54" s="345"/>
      <c r="J54" s="359"/>
      <c r="K54" s="159"/>
    </row>
    <row r="55" spans="2:13" ht="15" customHeight="1">
      <c r="B55" s="158" t="s">
        <v>139</v>
      </c>
      <c r="C55" s="348"/>
      <c r="D55" s="349"/>
      <c r="E55" s="349"/>
      <c r="F55" s="349"/>
      <c r="G55" s="350"/>
      <c r="H55" s="350"/>
      <c r="I55" s="350"/>
      <c r="J55" s="351"/>
      <c r="K55" s="159"/>
    </row>
    <row r="56" spans="2:13" ht="15" customHeight="1">
      <c r="B56" s="160" t="s">
        <v>140</v>
      </c>
      <c r="C56" s="344"/>
      <c r="D56" s="345"/>
      <c r="E56" s="345"/>
      <c r="F56" s="345"/>
      <c r="G56" s="345"/>
      <c r="H56" s="345"/>
      <c r="I56" s="345"/>
      <c r="J56" s="359"/>
      <c r="K56" s="167"/>
    </row>
    <row r="57" spans="2:13" ht="15" customHeight="1">
      <c r="B57" s="158" t="s">
        <v>141</v>
      </c>
      <c r="C57" s="348"/>
      <c r="D57" s="349"/>
      <c r="E57" s="349"/>
      <c r="F57" s="349"/>
      <c r="G57" s="350"/>
      <c r="H57" s="350"/>
      <c r="I57" s="350"/>
      <c r="J57" s="351"/>
      <c r="K57" s="167"/>
    </row>
    <row r="58" spans="2:13" ht="15" customHeight="1">
      <c r="B58" s="160" t="s">
        <v>142</v>
      </c>
      <c r="C58" s="344"/>
      <c r="D58" s="345"/>
      <c r="E58" s="345"/>
      <c r="F58" s="345"/>
      <c r="G58" s="345"/>
      <c r="H58" s="345"/>
      <c r="I58" s="345"/>
      <c r="J58" s="359"/>
      <c r="K58" s="167"/>
      <c r="M58" s="73" t="s">
        <v>156</v>
      </c>
    </row>
    <row r="59" spans="2:13" ht="15" customHeight="1">
      <c r="B59" s="158" t="s">
        <v>143</v>
      </c>
      <c r="C59" s="348"/>
      <c r="D59" s="349"/>
      <c r="E59" s="349"/>
      <c r="F59" s="349"/>
      <c r="G59" s="350"/>
      <c r="H59" s="350"/>
      <c r="I59" s="350"/>
      <c r="J59" s="351"/>
      <c r="K59" s="167"/>
      <c r="M59" s="72" t="s">
        <v>201</v>
      </c>
    </row>
    <row r="60" spans="2:13" ht="15" customHeight="1">
      <c r="B60" s="160" t="s">
        <v>204</v>
      </c>
      <c r="C60" s="344"/>
      <c r="D60" s="345"/>
      <c r="E60" s="345"/>
      <c r="F60" s="345"/>
      <c r="G60" s="345"/>
      <c r="H60" s="345"/>
      <c r="I60" s="345"/>
      <c r="J60" s="359"/>
      <c r="K60" s="260"/>
      <c r="M60" s="71" t="s">
        <v>155</v>
      </c>
    </row>
    <row r="61" spans="2:13" ht="15" customHeight="1">
      <c r="B61" s="261"/>
      <c r="C61" s="176"/>
      <c r="D61" s="176"/>
      <c r="E61" s="176"/>
      <c r="F61" s="176"/>
      <c r="G61" s="176"/>
      <c r="H61" s="176"/>
      <c r="I61" s="176"/>
      <c r="J61" s="177" t="s">
        <v>2</v>
      </c>
      <c r="K61" s="244">
        <f>SUM(K53:K60)</f>
        <v>0</v>
      </c>
      <c r="M61" s="132" t="s">
        <v>206</v>
      </c>
    </row>
    <row r="62" spans="2:13" ht="15" customHeight="1">
      <c r="B62" s="67" t="s">
        <v>144</v>
      </c>
      <c r="C62" s="56"/>
      <c r="D62" s="56"/>
      <c r="E62" s="56"/>
      <c r="F62" s="56"/>
      <c r="G62" s="57"/>
      <c r="H62" s="57"/>
      <c r="I62" s="57"/>
      <c r="J62" s="58"/>
      <c r="K62" s="59"/>
    </row>
    <row r="63" spans="2:13" ht="16" customHeight="1">
      <c r="B63" s="60"/>
      <c r="C63" s="6"/>
      <c r="D63" s="6"/>
      <c r="E63" s="6"/>
      <c r="F63" s="6"/>
      <c r="G63" s="7"/>
      <c r="H63" s="7"/>
      <c r="I63" s="7"/>
      <c r="J63" s="7"/>
      <c r="K63" s="61"/>
    </row>
    <row r="64" spans="2:13" ht="16" customHeight="1">
      <c r="B64" s="62"/>
      <c r="C64" s="34"/>
      <c r="D64" s="34"/>
      <c r="E64" s="34"/>
      <c r="F64" s="34"/>
      <c r="G64" s="34"/>
      <c r="H64" s="34"/>
      <c r="I64" s="34"/>
      <c r="J64" s="34"/>
      <c r="K64" s="63"/>
    </row>
    <row r="65" spans="2:11" ht="16" customHeight="1">
      <c r="B65" s="64"/>
      <c r="C65" s="65"/>
      <c r="D65" s="65"/>
      <c r="E65" s="65"/>
      <c r="F65" s="65"/>
      <c r="G65" s="65"/>
      <c r="H65" s="65"/>
      <c r="I65" s="65"/>
      <c r="J65" s="65"/>
      <c r="K65" s="66"/>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U88"/>
  <sheetViews>
    <sheetView workbookViewId="0"/>
  </sheetViews>
  <sheetFormatPr baseColWidth="10" defaultColWidth="9.1640625" defaultRowHeight="14"/>
  <cols>
    <col min="1" max="1" width="9.1640625" style="69"/>
    <col min="2" max="2" width="3" style="69" customWidth="1"/>
    <col min="3" max="3" width="15.33203125" style="98" customWidth="1"/>
    <col min="4" max="5" width="11.83203125" style="98" customWidth="1"/>
    <col min="6" max="6" width="17.1640625" style="69" customWidth="1"/>
    <col min="7" max="7" width="11.83203125" style="69" customWidth="1"/>
    <col min="8" max="8" width="10.6640625" style="69" customWidth="1"/>
    <col min="9" max="13" width="11.83203125" style="69" customWidth="1"/>
    <col min="14" max="16384" width="9.1640625" style="69"/>
  </cols>
  <sheetData>
    <row r="1" spans="1:20" ht="17">
      <c r="A1" s="92"/>
      <c r="B1" s="93" t="s">
        <v>170</v>
      </c>
      <c r="C1" s="94"/>
      <c r="D1" s="95"/>
      <c r="E1" s="95"/>
      <c r="F1" s="92"/>
      <c r="G1" s="92"/>
      <c r="H1" s="92"/>
      <c r="I1" s="92"/>
      <c r="J1" s="96">
        <v>41305</v>
      </c>
      <c r="K1" s="97"/>
      <c r="L1" s="97"/>
      <c r="M1" s="97"/>
      <c r="N1" s="97"/>
      <c r="O1" s="97"/>
      <c r="P1" s="97"/>
      <c r="Q1" s="97"/>
      <c r="R1" s="97"/>
      <c r="S1" s="97"/>
      <c r="T1" s="97"/>
    </row>
    <row r="2" spans="1:20">
      <c r="A2" s="97"/>
      <c r="J2" s="97"/>
      <c r="K2" s="97"/>
      <c r="L2" s="97"/>
      <c r="M2" s="97"/>
      <c r="N2" s="97"/>
      <c r="O2" s="97"/>
      <c r="P2" s="97"/>
      <c r="Q2" s="97"/>
      <c r="R2" s="97"/>
      <c r="S2" s="97"/>
      <c r="T2" s="97"/>
    </row>
    <row r="3" spans="1:20" ht="13.5" customHeight="1">
      <c r="A3" s="97"/>
      <c r="B3" s="400" t="s">
        <v>171</v>
      </c>
      <c r="C3" s="400"/>
      <c r="D3" s="400"/>
      <c r="E3" s="400"/>
      <c r="F3" s="400"/>
      <c r="G3" s="400"/>
      <c r="H3" s="400"/>
      <c r="I3" s="400"/>
      <c r="J3" s="97"/>
      <c r="K3" s="97"/>
      <c r="L3" s="97"/>
      <c r="M3" s="97"/>
      <c r="N3" s="97"/>
      <c r="O3" s="97"/>
      <c r="P3" s="97"/>
      <c r="Q3" s="97"/>
      <c r="R3" s="97"/>
      <c r="S3" s="97"/>
      <c r="T3" s="97"/>
    </row>
    <row r="4" spans="1:20" ht="13">
      <c r="A4" s="97"/>
      <c r="B4" s="400"/>
      <c r="C4" s="400"/>
      <c r="D4" s="400"/>
      <c r="E4" s="400"/>
      <c r="F4" s="400"/>
      <c r="G4" s="400"/>
      <c r="H4" s="400"/>
      <c r="I4" s="400"/>
      <c r="J4" s="97"/>
      <c r="K4" s="97"/>
      <c r="L4" s="97"/>
      <c r="M4" s="97"/>
      <c r="N4" s="97"/>
      <c r="O4" s="97"/>
      <c r="P4" s="97"/>
      <c r="Q4" s="97"/>
      <c r="R4" s="97"/>
      <c r="S4" s="97"/>
      <c r="T4" s="97"/>
    </row>
    <row r="5" spans="1:20" ht="13">
      <c r="A5" s="97"/>
      <c r="B5" s="400"/>
      <c r="C5" s="400"/>
      <c r="D5" s="400"/>
      <c r="E5" s="400"/>
      <c r="F5" s="400"/>
      <c r="G5" s="400"/>
      <c r="H5" s="400"/>
      <c r="I5" s="400"/>
      <c r="J5" s="97"/>
      <c r="K5" s="97"/>
      <c r="L5" s="97"/>
      <c r="M5" s="97"/>
      <c r="N5" s="97"/>
      <c r="O5" s="97"/>
      <c r="P5" s="97"/>
      <c r="Q5" s="97"/>
      <c r="R5" s="97"/>
      <c r="S5" s="97"/>
      <c r="T5" s="97"/>
    </row>
    <row r="6" spans="1:20" ht="13">
      <c r="A6" s="97"/>
      <c r="B6" s="401"/>
      <c r="C6" s="401"/>
      <c r="D6" s="401"/>
      <c r="E6" s="401"/>
      <c r="F6" s="401"/>
      <c r="G6" s="401"/>
      <c r="H6" s="401"/>
      <c r="I6" s="401"/>
      <c r="J6" s="97"/>
      <c r="K6" s="97"/>
      <c r="L6" s="97"/>
      <c r="M6" s="97"/>
      <c r="N6" s="97"/>
      <c r="O6" s="97"/>
      <c r="P6" s="97"/>
      <c r="Q6" s="97"/>
      <c r="R6" s="97"/>
      <c r="S6" s="97"/>
      <c r="T6" s="97"/>
    </row>
    <row r="7" spans="1:20">
      <c r="A7" s="97"/>
      <c r="B7" s="99" t="s">
        <v>172</v>
      </c>
      <c r="C7" s="100"/>
      <c r="D7" s="100"/>
      <c r="E7" s="100"/>
      <c r="F7" s="99"/>
      <c r="G7" s="99"/>
      <c r="H7" s="99"/>
      <c r="I7" s="99"/>
      <c r="J7" s="97"/>
      <c r="K7" s="97"/>
      <c r="L7" s="97"/>
      <c r="M7" s="97"/>
      <c r="N7" s="97"/>
      <c r="O7" s="97"/>
      <c r="P7" s="97"/>
      <c r="Q7" s="97"/>
      <c r="R7" s="97"/>
      <c r="S7" s="97"/>
      <c r="T7" s="97"/>
    </row>
    <row r="8" spans="1:20">
      <c r="A8" s="97"/>
      <c r="B8" s="99"/>
      <c r="C8" s="100"/>
      <c r="D8" s="100"/>
      <c r="E8" s="100"/>
      <c r="F8" s="99"/>
      <c r="G8" s="99"/>
      <c r="H8" s="99"/>
      <c r="I8" s="99"/>
      <c r="J8" s="97"/>
      <c r="K8" s="97"/>
      <c r="L8" s="97"/>
      <c r="M8" s="97"/>
      <c r="N8" s="97"/>
      <c r="O8" s="97"/>
      <c r="P8" s="97"/>
      <c r="Q8" s="97"/>
      <c r="R8" s="97"/>
      <c r="S8" s="97"/>
      <c r="T8" s="97"/>
    </row>
    <row r="9" spans="1:20">
      <c r="A9" s="97"/>
      <c r="C9" s="101" t="s">
        <v>173</v>
      </c>
      <c r="D9" s="101"/>
      <c r="E9" s="101"/>
      <c r="F9" s="102"/>
      <c r="G9" s="102"/>
      <c r="H9" s="102"/>
      <c r="I9" s="102"/>
      <c r="J9" s="97"/>
      <c r="K9" s="97"/>
      <c r="L9" s="97"/>
      <c r="M9" s="97"/>
      <c r="N9" s="97"/>
      <c r="O9" s="97"/>
      <c r="P9" s="97"/>
      <c r="Q9" s="97"/>
      <c r="R9" s="97"/>
      <c r="S9" s="97"/>
      <c r="T9" s="97"/>
    </row>
    <row r="10" spans="1:20">
      <c r="A10" s="97"/>
      <c r="J10" s="97"/>
      <c r="K10" s="97"/>
      <c r="L10" s="97"/>
      <c r="M10" s="97"/>
      <c r="N10" s="97"/>
      <c r="O10" s="97"/>
      <c r="P10" s="97"/>
      <c r="Q10" s="97"/>
      <c r="R10" s="97"/>
      <c r="S10" s="97"/>
      <c r="T10" s="97"/>
    </row>
    <row r="11" spans="1:20" ht="33.75" customHeight="1">
      <c r="A11" s="97"/>
      <c r="C11" s="402" t="s">
        <v>174</v>
      </c>
      <c r="D11" s="403"/>
      <c r="E11" s="403"/>
      <c r="F11" s="403"/>
      <c r="G11" s="403"/>
      <c r="H11" s="403"/>
      <c r="I11" s="404"/>
      <c r="J11" s="97"/>
      <c r="K11" s="97"/>
      <c r="L11" s="97"/>
      <c r="M11" s="97"/>
      <c r="N11" s="97"/>
      <c r="O11" s="97"/>
      <c r="P11" s="97"/>
      <c r="Q11" s="97"/>
      <c r="R11" s="97"/>
      <c r="S11" s="97"/>
      <c r="T11" s="97"/>
    </row>
    <row r="12" spans="1:20">
      <c r="A12" s="97"/>
      <c r="J12" s="97"/>
      <c r="K12" s="97"/>
      <c r="L12" s="97"/>
      <c r="M12" s="97"/>
      <c r="N12" s="97"/>
      <c r="O12" s="97"/>
      <c r="P12" s="97"/>
      <c r="Q12" s="97"/>
      <c r="R12" s="97"/>
      <c r="S12" s="97"/>
      <c r="T12" s="97"/>
    </row>
    <row r="13" spans="1:20">
      <c r="A13" s="97"/>
      <c r="C13" s="98" t="s">
        <v>175</v>
      </c>
      <c r="J13" s="97"/>
      <c r="K13" s="97"/>
      <c r="L13" s="97"/>
      <c r="M13" s="97"/>
      <c r="N13" s="97"/>
      <c r="O13" s="97"/>
      <c r="P13" s="97"/>
      <c r="Q13" s="97"/>
      <c r="R13" s="97"/>
      <c r="S13" s="97"/>
      <c r="T13" s="97"/>
    </row>
    <row r="14" spans="1:20">
      <c r="A14" s="97"/>
      <c r="C14" s="98" t="s">
        <v>176</v>
      </c>
      <c r="J14" s="97"/>
      <c r="K14" s="97"/>
      <c r="L14" s="97"/>
      <c r="M14" s="97"/>
      <c r="N14" s="97"/>
      <c r="O14" s="97"/>
      <c r="P14" s="97"/>
      <c r="Q14" s="97"/>
      <c r="R14" s="97"/>
      <c r="S14" s="97"/>
      <c r="T14" s="97"/>
    </row>
    <row r="15" spans="1:20">
      <c r="A15" s="97"/>
      <c r="J15" s="97"/>
      <c r="K15" s="97"/>
      <c r="L15" s="97"/>
      <c r="M15" s="97"/>
      <c r="N15" s="97"/>
      <c r="O15" s="97"/>
      <c r="P15" s="97"/>
      <c r="Q15" s="97"/>
      <c r="R15" s="97"/>
      <c r="S15" s="97"/>
      <c r="T15" s="97"/>
    </row>
    <row r="16" spans="1:20">
      <c r="A16" s="97"/>
      <c r="C16" s="103" t="s">
        <v>177</v>
      </c>
      <c r="J16" s="97"/>
      <c r="K16" s="97"/>
      <c r="L16" s="97"/>
      <c r="M16" s="97"/>
      <c r="N16" s="97"/>
      <c r="O16" s="97"/>
      <c r="P16" s="97"/>
      <c r="Q16" s="97"/>
      <c r="R16" s="97"/>
      <c r="S16" s="97"/>
      <c r="T16" s="97"/>
    </row>
    <row r="17" spans="1:20">
      <c r="A17" s="97"/>
      <c r="C17" s="103" t="s">
        <v>178</v>
      </c>
      <c r="J17" s="97"/>
      <c r="K17" s="97"/>
      <c r="L17" s="97"/>
      <c r="M17" s="97"/>
      <c r="N17" s="97"/>
      <c r="O17" s="97"/>
      <c r="P17" s="97"/>
      <c r="Q17" s="97"/>
      <c r="R17" s="97"/>
      <c r="S17" s="97"/>
      <c r="T17" s="97"/>
    </row>
    <row r="18" spans="1:20">
      <c r="A18" s="97"/>
      <c r="C18" s="97" t="s">
        <v>179</v>
      </c>
      <c r="J18" s="97"/>
      <c r="K18" s="97"/>
      <c r="L18" s="97"/>
      <c r="M18" s="97"/>
      <c r="N18" s="97"/>
      <c r="O18" s="97"/>
      <c r="P18" s="97"/>
      <c r="Q18" s="97"/>
      <c r="R18" s="97"/>
      <c r="S18" s="97"/>
      <c r="T18" s="97"/>
    </row>
    <row r="19" spans="1:20">
      <c r="A19" s="97"/>
      <c r="C19" s="97" t="s">
        <v>180</v>
      </c>
      <c r="J19" s="97"/>
      <c r="K19" s="97"/>
      <c r="L19" s="97"/>
      <c r="M19" s="97"/>
      <c r="N19" s="97"/>
      <c r="O19" s="97"/>
      <c r="P19" s="97"/>
      <c r="Q19" s="97"/>
      <c r="R19" s="97"/>
      <c r="S19" s="97"/>
      <c r="T19" s="97"/>
    </row>
    <row r="20" spans="1:20">
      <c r="A20" s="97"/>
      <c r="J20" s="97"/>
      <c r="K20" s="97"/>
      <c r="L20" s="97"/>
      <c r="M20" s="97"/>
      <c r="N20" s="97"/>
      <c r="O20" s="97"/>
      <c r="P20" s="97"/>
      <c r="Q20" s="97"/>
      <c r="R20" s="97"/>
      <c r="S20" s="97"/>
      <c r="T20" s="97"/>
    </row>
    <row r="21" spans="1:20">
      <c r="A21" s="97"/>
      <c r="C21" s="101" t="s">
        <v>181</v>
      </c>
      <c r="D21" s="101"/>
      <c r="E21" s="101"/>
      <c r="F21" s="102"/>
      <c r="G21" s="102"/>
      <c r="H21" s="102"/>
      <c r="I21" s="102"/>
      <c r="J21" s="97"/>
      <c r="K21" s="97"/>
      <c r="L21" s="97"/>
      <c r="M21" s="97"/>
      <c r="N21" s="97"/>
      <c r="O21" s="97"/>
      <c r="P21" s="97"/>
      <c r="Q21" s="97"/>
      <c r="R21" s="97"/>
      <c r="S21" s="97"/>
      <c r="T21" s="97"/>
    </row>
    <row r="22" spans="1:20">
      <c r="A22" s="97"/>
      <c r="J22" s="97"/>
      <c r="K22" s="97"/>
      <c r="L22" s="97"/>
      <c r="M22" s="97"/>
      <c r="N22" s="97"/>
      <c r="O22" s="97"/>
      <c r="P22" s="97"/>
      <c r="Q22" s="97"/>
      <c r="R22" s="97"/>
      <c r="S22" s="97"/>
      <c r="T22" s="97"/>
    </row>
    <row r="23" spans="1:20">
      <c r="A23" s="97"/>
      <c r="C23" s="104" t="s">
        <v>182</v>
      </c>
      <c r="D23" s="104"/>
      <c r="E23" s="104"/>
      <c r="J23" s="97"/>
      <c r="K23" s="97"/>
      <c r="L23" s="97"/>
      <c r="M23" s="97"/>
      <c r="N23" s="97"/>
      <c r="O23" s="97"/>
      <c r="P23" s="97"/>
      <c r="Q23" s="97"/>
      <c r="R23" s="97"/>
      <c r="S23" s="97"/>
      <c r="T23" s="97"/>
    </row>
    <row r="24" spans="1:20" ht="6" customHeight="1">
      <c r="A24" s="97"/>
      <c r="C24" s="103"/>
      <c r="D24" s="103"/>
      <c r="E24" s="103"/>
      <c r="J24" s="97"/>
      <c r="K24" s="97"/>
      <c r="L24" s="97"/>
      <c r="M24" s="97"/>
      <c r="N24" s="97"/>
      <c r="O24" s="97"/>
      <c r="P24" s="97"/>
      <c r="Q24" s="97"/>
      <c r="R24" s="97"/>
      <c r="S24" s="97"/>
      <c r="T24" s="97"/>
    </row>
    <row r="25" spans="1:20" ht="13">
      <c r="A25" s="97"/>
      <c r="C25" s="405" t="s">
        <v>183</v>
      </c>
      <c r="D25" s="406"/>
      <c r="E25" s="406"/>
      <c r="F25" s="406"/>
      <c r="G25" s="406"/>
      <c r="H25" s="406"/>
      <c r="I25" s="406"/>
      <c r="J25" s="97"/>
      <c r="K25" s="97"/>
      <c r="L25" s="97"/>
      <c r="M25" s="97"/>
      <c r="N25" s="97"/>
      <c r="O25" s="97"/>
      <c r="P25" s="97"/>
      <c r="Q25" s="97"/>
      <c r="R25" s="97"/>
      <c r="S25" s="97"/>
      <c r="T25" s="97"/>
    </row>
    <row r="26" spans="1:20" ht="13">
      <c r="A26" s="97"/>
      <c r="C26" s="406"/>
      <c r="D26" s="406"/>
      <c r="E26" s="406"/>
      <c r="F26" s="406"/>
      <c r="G26" s="406"/>
      <c r="H26" s="406"/>
      <c r="I26" s="406"/>
      <c r="J26" s="97"/>
      <c r="K26" s="97"/>
      <c r="L26" s="97"/>
      <c r="M26" s="97"/>
      <c r="N26" s="97"/>
      <c r="O26" s="97"/>
      <c r="P26" s="97"/>
      <c r="Q26" s="97"/>
      <c r="R26" s="97"/>
      <c r="S26" s="97"/>
      <c r="T26" s="97"/>
    </row>
    <row r="27" spans="1:20" ht="15" customHeight="1">
      <c r="A27" s="97"/>
      <c r="C27" s="406"/>
      <c r="D27" s="406"/>
      <c r="E27" s="406"/>
      <c r="F27" s="406"/>
      <c r="G27" s="406"/>
      <c r="H27" s="406"/>
      <c r="I27" s="406"/>
      <c r="J27" s="97"/>
      <c r="K27" s="97"/>
      <c r="L27" s="97"/>
      <c r="M27" s="97"/>
      <c r="N27" s="97"/>
      <c r="O27" s="97"/>
      <c r="P27" s="97"/>
      <c r="Q27" s="97"/>
      <c r="R27" s="97"/>
      <c r="S27" s="97"/>
      <c r="T27" s="97"/>
    </row>
    <row r="28" spans="1:20" ht="38.25" customHeight="1">
      <c r="A28" s="97"/>
      <c r="C28" s="406"/>
      <c r="D28" s="406"/>
      <c r="E28" s="406"/>
      <c r="F28" s="406"/>
      <c r="G28" s="406"/>
      <c r="H28" s="406"/>
      <c r="I28" s="406"/>
      <c r="J28" s="97"/>
      <c r="K28" s="97"/>
      <c r="L28" s="97"/>
      <c r="M28" s="97"/>
      <c r="N28" s="97"/>
      <c r="O28" s="97"/>
      <c r="P28" s="97"/>
      <c r="Q28" s="97"/>
      <c r="R28" s="97"/>
      <c r="S28" s="97"/>
      <c r="T28" s="97"/>
    </row>
    <row r="29" spans="1:20">
      <c r="A29" s="97"/>
      <c r="J29" s="97"/>
      <c r="K29" s="97"/>
      <c r="L29" s="97"/>
      <c r="M29" s="97"/>
      <c r="N29" s="97"/>
      <c r="O29" s="97"/>
      <c r="P29" s="97"/>
      <c r="Q29" s="97"/>
      <c r="R29" s="97"/>
      <c r="S29" s="97"/>
      <c r="T29" s="97"/>
    </row>
    <row r="30" spans="1:20">
      <c r="A30" s="97"/>
      <c r="C30" s="98" t="s">
        <v>184</v>
      </c>
      <c r="F30" s="98" t="s">
        <v>185</v>
      </c>
      <c r="J30" s="97"/>
      <c r="K30" s="97"/>
      <c r="L30" s="97"/>
      <c r="M30" s="97"/>
      <c r="N30" s="97"/>
      <c r="O30" s="97"/>
      <c r="P30" s="97"/>
      <c r="Q30" s="97"/>
      <c r="R30" s="97"/>
      <c r="S30" s="97"/>
      <c r="T30" s="97"/>
    </row>
    <row r="31" spans="1:20">
      <c r="A31" s="97"/>
      <c r="C31" s="98" t="s">
        <v>186</v>
      </c>
      <c r="D31" s="105">
        <v>52500</v>
      </c>
      <c r="F31" s="98" t="s">
        <v>187</v>
      </c>
      <c r="G31" s="105">
        <v>50000</v>
      </c>
      <c r="J31" s="97"/>
      <c r="K31" s="97"/>
      <c r="L31" s="97"/>
      <c r="M31" s="97"/>
      <c r="N31" s="97"/>
      <c r="O31" s="97"/>
      <c r="P31" s="97"/>
      <c r="Q31" s="97"/>
      <c r="R31" s="97"/>
      <c r="S31" s="97"/>
      <c r="T31" s="97"/>
    </row>
    <row r="32" spans="1:20">
      <c r="A32" s="97"/>
      <c r="C32" s="106" t="s">
        <v>163</v>
      </c>
      <c r="D32" s="107">
        <v>-5360</v>
      </c>
      <c r="F32" s="98" t="s">
        <v>163</v>
      </c>
      <c r="G32" s="105">
        <v>-5105</v>
      </c>
      <c r="J32" s="97"/>
      <c r="K32" s="97"/>
      <c r="L32" s="97"/>
      <c r="M32" s="97"/>
      <c r="N32" s="97"/>
      <c r="O32" s="97"/>
      <c r="P32" s="97"/>
      <c r="Q32" s="97"/>
      <c r="R32" s="97"/>
      <c r="S32" s="97"/>
      <c r="T32" s="97"/>
    </row>
    <row r="33" spans="1:20">
      <c r="A33" s="97"/>
      <c r="C33" s="98" t="s">
        <v>164</v>
      </c>
      <c r="D33" s="105">
        <v>47140</v>
      </c>
      <c r="F33" s="106" t="s">
        <v>188</v>
      </c>
      <c r="G33" s="107">
        <v>2500</v>
      </c>
      <c r="J33" s="97"/>
      <c r="K33" s="97"/>
      <c r="L33" s="97"/>
      <c r="M33" s="97"/>
      <c r="N33" s="97"/>
      <c r="O33" s="97"/>
      <c r="P33" s="97"/>
      <c r="Q33" s="97"/>
      <c r="R33" s="97"/>
      <c r="S33" s="97"/>
      <c r="T33" s="97"/>
    </row>
    <row r="34" spans="1:20">
      <c r="A34" s="97"/>
      <c r="F34" s="98" t="s">
        <v>164</v>
      </c>
      <c r="G34" s="108">
        <v>47395</v>
      </c>
      <c r="J34" s="97"/>
      <c r="K34" s="97"/>
      <c r="L34" s="97"/>
      <c r="M34" s="97"/>
      <c r="N34" s="97"/>
      <c r="O34" s="97"/>
      <c r="P34" s="97"/>
      <c r="Q34" s="97"/>
      <c r="R34" s="97"/>
      <c r="S34" s="97"/>
      <c r="T34" s="97"/>
    </row>
    <row r="35" spans="1:20">
      <c r="A35" s="97"/>
      <c r="J35" s="97"/>
      <c r="K35" s="97"/>
      <c r="L35" s="97"/>
      <c r="M35" s="97"/>
      <c r="N35" s="97"/>
      <c r="O35" s="97"/>
      <c r="P35" s="97"/>
      <c r="Q35" s="97"/>
      <c r="R35" s="97"/>
      <c r="S35" s="97"/>
      <c r="T35" s="97"/>
    </row>
    <row r="36" spans="1:20">
      <c r="A36" s="97"/>
      <c r="C36" s="104" t="s">
        <v>189</v>
      </c>
      <c r="D36" s="104"/>
      <c r="E36" s="104"/>
      <c r="J36" s="97"/>
      <c r="K36" s="97"/>
      <c r="L36" s="97"/>
      <c r="M36" s="97"/>
      <c r="N36" s="97"/>
      <c r="O36" s="97"/>
      <c r="P36" s="97"/>
      <c r="Q36" s="97"/>
      <c r="R36" s="97"/>
      <c r="S36" s="97"/>
      <c r="T36" s="97"/>
    </row>
    <row r="37" spans="1:20" ht="4.5" customHeight="1">
      <c r="A37" s="97"/>
      <c r="C37" s="103"/>
      <c r="D37" s="103"/>
      <c r="E37" s="103"/>
      <c r="J37" s="97"/>
      <c r="K37" s="97"/>
      <c r="L37" s="97"/>
      <c r="M37" s="97"/>
      <c r="N37" s="97"/>
      <c r="O37" s="97"/>
      <c r="P37" s="97"/>
      <c r="Q37" s="97"/>
      <c r="R37" s="97"/>
      <c r="S37" s="97"/>
      <c r="T37" s="97"/>
    </row>
    <row r="38" spans="1:20">
      <c r="A38" s="97"/>
      <c r="C38" s="103" t="s">
        <v>190</v>
      </c>
      <c r="D38" s="103"/>
      <c r="E38" s="103"/>
      <c r="J38" s="97"/>
      <c r="K38" s="97"/>
      <c r="L38" s="97"/>
      <c r="M38" s="97"/>
      <c r="N38" s="97"/>
      <c r="O38" s="97"/>
      <c r="P38" s="97"/>
      <c r="Q38" s="97"/>
      <c r="R38" s="97"/>
      <c r="S38" s="97"/>
      <c r="T38" s="97"/>
    </row>
    <row r="39" spans="1:20">
      <c r="A39" s="97"/>
      <c r="C39" s="98" t="s">
        <v>191</v>
      </c>
      <c r="J39" s="97"/>
      <c r="K39" s="97"/>
      <c r="L39" s="97"/>
      <c r="M39" s="97"/>
      <c r="N39" s="97"/>
      <c r="O39" s="97"/>
      <c r="P39" s="97"/>
      <c r="Q39" s="97"/>
      <c r="R39" s="97"/>
      <c r="S39" s="97"/>
      <c r="T39" s="97"/>
    </row>
    <row r="40" spans="1:20">
      <c r="A40" s="97"/>
      <c r="J40" s="97"/>
      <c r="K40" s="97"/>
      <c r="L40" s="97"/>
      <c r="M40" s="97"/>
      <c r="N40" s="97"/>
      <c r="O40" s="97"/>
      <c r="P40" s="97"/>
      <c r="Q40" s="97"/>
      <c r="R40" s="97"/>
      <c r="S40" s="97"/>
      <c r="T40" s="97"/>
    </row>
    <row r="41" spans="1:20">
      <c r="A41" s="97"/>
      <c r="C41" s="101" t="s">
        <v>192</v>
      </c>
      <c r="D41" s="101"/>
      <c r="E41" s="101"/>
      <c r="F41" s="102"/>
      <c r="G41" s="102"/>
      <c r="H41" s="102"/>
      <c r="I41" s="102"/>
      <c r="J41" s="97"/>
      <c r="K41" s="97"/>
      <c r="L41" s="97"/>
      <c r="M41" s="97"/>
      <c r="N41" s="97"/>
      <c r="O41" s="97"/>
      <c r="P41" s="97"/>
      <c r="Q41" s="97"/>
      <c r="R41" s="97"/>
      <c r="S41" s="97"/>
      <c r="T41" s="97"/>
    </row>
    <row r="42" spans="1:20" ht="4.5" customHeight="1">
      <c r="A42" s="97"/>
      <c r="C42" s="103"/>
      <c r="D42" s="103"/>
      <c r="E42" s="103"/>
      <c r="F42" s="97"/>
      <c r="G42" s="97"/>
      <c r="H42" s="97"/>
      <c r="I42" s="97"/>
      <c r="J42" s="97"/>
      <c r="K42" s="97"/>
      <c r="L42" s="97"/>
      <c r="M42" s="97"/>
      <c r="N42" s="97"/>
      <c r="O42" s="97"/>
      <c r="P42" s="97"/>
      <c r="Q42" s="97"/>
      <c r="R42" s="97"/>
      <c r="S42" s="97"/>
      <c r="T42" s="97"/>
    </row>
    <row r="43" spans="1:20" ht="51" customHeight="1">
      <c r="A43" s="97"/>
      <c r="C43" s="407" t="s">
        <v>193</v>
      </c>
      <c r="D43" s="408"/>
      <c r="E43" s="408"/>
      <c r="F43" s="408"/>
      <c r="G43" s="408"/>
      <c r="H43" s="408"/>
      <c r="I43" s="408"/>
      <c r="J43" s="97"/>
      <c r="K43" s="97"/>
      <c r="L43" s="97"/>
      <c r="M43" s="97"/>
      <c r="N43" s="97"/>
      <c r="O43" s="97"/>
      <c r="P43" s="97"/>
      <c r="Q43" s="97"/>
      <c r="R43" s="97"/>
      <c r="S43" s="97"/>
      <c r="T43" s="97"/>
    </row>
    <row r="44" spans="1:20">
      <c r="A44" s="97"/>
      <c r="C44" s="109" t="s">
        <v>194</v>
      </c>
      <c r="D44" s="110" t="s">
        <v>162</v>
      </c>
      <c r="E44" s="110" t="s">
        <v>163</v>
      </c>
      <c r="F44" s="111" t="s">
        <v>168</v>
      </c>
      <c r="G44" s="112"/>
      <c r="J44" s="97"/>
      <c r="K44" s="97"/>
      <c r="L44" s="97"/>
      <c r="M44" s="97"/>
      <c r="N44" s="97"/>
      <c r="O44" s="97"/>
      <c r="P44" s="97"/>
      <c r="Q44" s="97"/>
      <c r="R44" s="97"/>
      <c r="S44" s="97"/>
      <c r="T44" s="97"/>
    </row>
    <row r="45" spans="1:20">
      <c r="A45" s="97"/>
      <c r="C45" s="109" t="s">
        <v>195</v>
      </c>
      <c r="D45" s="113">
        <v>21000</v>
      </c>
      <c r="E45" s="110">
        <f>ROUNDDOWN(IF(D45&gt;1050000,1050000/1.05*0.1021+(D45-1050000)/1.05*0.2042,D45/1.05*0.1021),0)</f>
        <v>2042</v>
      </c>
      <c r="F45" s="111">
        <f>D45-E45</f>
        <v>18958</v>
      </c>
      <c r="G45" s="114"/>
      <c r="J45" s="97"/>
      <c r="K45" s="97"/>
      <c r="L45" s="97"/>
      <c r="M45" s="97"/>
      <c r="N45" s="97"/>
      <c r="O45" s="97"/>
      <c r="P45" s="97"/>
      <c r="Q45" s="97"/>
      <c r="R45" s="97"/>
      <c r="S45" s="97"/>
      <c r="T45" s="97"/>
    </row>
    <row r="46" spans="1:20">
      <c r="A46" s="97"/>
      <c r="C46" s="109" t="s">
        <v>196</v>
      </c>
      <c r="D46" s="113">
        <v>52500</v>
      </c>
      <c r="E46" s="110">
        <f>ROUNDDOWN(IF(D46&gt;1050000,1050000/1.05*0.1021+(D46-1050000)/1.05*0.2042,D46/1.05*0.1021),0)</f>
        <v>5105</v>
      </c>
      <c r="F46" s="111">
        <f>D46-E46</f>
        <v>47395</v>
      </c>
      <c r="G46" s="114"/>
      <c r="J46" s="97"/>
      <c r="K46" s="97"/>
      <c r="L46" s="97"/>
      <c r="M46" s="97"/>
      <c r="N46" s="97"/>
      <c r="O46" s="97"/>
      <c r="P46" s="97"/>
      <c r="Q46" s="97"/>
      <c r="R46" s="97"/>
      <c r="S46" s="97"/>
      <c r="T46" s="97"/>
    </row>
    <row r="47" spans="1:20">
      <c r="A47" s="97"/>
      <c r="C47" s="109" t="s">
        <v>197</v>
      </c>
      <c r="D47" s="113">
        <v>100000</v>
      </c>
      <c r="E47" s="110">
        <f>ROUNDDOWN(IF(D47&gt;1050000,1050000/1.05*0.1021+(D47-1050000)/1.05*0.2042,D47/1.05*0.1021),0)</f>
        <v>9723</v>
      </c>
      <c r="F47" s="111">
        <f>D47-E47</f>
        <v>90277</v>
      </c>
      <c r="G47" s="114"/>
      <c r="J47" s="97"/>
      <c r="K47" s="97"/>
      <c r="L47" s="97"/>
      <c r="M47" s="97"/>
      <c r="N47" s="97"/>
      <c r="O47" s="97"/>
      <c r="P47" s="97"/>
      <c r="Q47" s="97"/>
      <c r="R47" s="97"/>
      <c r="S47" s="97"/>
      <c r="T47" s="97"/>
    </row>
    <row r="48" spans="1:20">
      <c r="A48" s="97"/>
      <c r="C48" s="109" t="s">
        <v>198</v>
      </c>
      <c r="D48" s="113">
        <v>2100000</v>
      </c>
      <c r="E48" s="110">
        <f>ROUNDDOWN(IF(D48&gt;1050000,1050000/1.05*0.1021+(D48-1050000)/1.05*0.2042,D48/1.05*0.1021),0)</f>
        <v>306300</v>
      </c>
      <c r="F48" s="111">
        <f>D48-E48</f>
        <v>1793700</v>
      </c>
      <c r="G48" s="114"/>
      <c r="J48" s="97"/>
      <c r="K48" s="97"/>
      <c r="L48" s="97"/>
      <c r="M48" s="97"/>
      <c r="N48" s="97"/>
      <c r="O48" s="97"/>
      <c r="P48" s="97"/>
      <c r="Q48" s="97"/>
      <c r="R48" s="97"/>
      <c r="S48" s="97"/>
      <c r="T48" s="97"/>
    </row>
    <row r="49" spans="1:21">
      <c r="A49" s="97"/>
      <c r="B49" s="97"/>
      <c r="C49" s="103"/>
      <c r="D49" s="103"/>
      <c r="E49" s="103"/>
      <c r="F49" s="97"/>
      <c r="G49" s="97"/>
      <c r="H49" s="97"/>
      <c r="I49" s="97"/>
      <c r="J49" s="103" t="s">
        <v>199</v>
      </c>
      <c r="K49" s="97"/>
      <c r="L49" s="97"/>
      <c r="M49" s="97"/>
      <c r="N49" s="97"/>
      <c r="O49" s="97"/>
      <c r="P49" s="97"/>
      <c r="Q49" s="97"/>
      <c r="R49" s="97"/>
      <c r="S49" s="97"/>
      <c r="T49" s="97"/>
    </row>
    <row r="50" spans="1:21">
      <c r="A50" s="97"/>
      <c r="B50" s="97"/>
      <c r="C50" s="103"/>
      <c r="D50" s="103"/>
      <c r="E50" s="103"/>
      <c r="F50" s="97"/>
      <c r="G50" s="97"/>
      <c r="H50" s="97"/>
      <c r="I50" s="97"/>
      <c r="J50" s="103"/>
      <c r="K50" s="97"/>
      <c r="L50" s="97"/>
      <c r="M50" s="97"/>
      <c r="N50" s="97"/>
      <c r="O50" s="97"/>
      <c r="P50" s="97"/>
      <c r="Q50" s="97"/>
      <c r="R50" s="97"/>
      <c r="S50" s="97"/>
      <c r="T50" s="97"/>
      <c r="U50" s="97"/>
    </row>
    <row r="51" spans="1:21">
      <c r="A51" s="97"/>
      <c r="B51" s="97"/>
      <c r="C51" s="103"/>
      <c r="D51" s="103"/>
      <c r="E51" s="103"/>
      <c r="F51" s="97"/>
      <c r="G51" s="97"/>
      <c r="H51" s="97"/>
      <c r="I51" s="97"/>
      <c r="J51" s="103"/>
      <c r="K51" s="97"/>
      <c r="L51" s="97"/>
      <c r="M51" s="97"/>
      <c r="N51" s="97"/>
      <c r="O51" s="97"/>
      <c r="P51" s="97"/>
      <c r="Q51" s="97"/>
      <c r="R51" s="97"/>
      <c r="S51" s="97"/>
      <c r="T51" s="97"/>
      <c r="U51" s="97"/>
    </row>
    <row r="52" spans="1:21">
      <c r="A52" s="97"/>
      <c r="B52" s="97"/>
      <c r="C52" s="103"/>
      <c r="D52" s="103"/>
      <c r="E52" s="103"/>
      <c r="F52" s="97"/>
      <c r="G52" s="97"/>
      <c r="H52" s="97"/>
      <c r="I52" s="97"/>
      <c r="J52" s="97"/>
      <c r="K52" s="97"/>
      <c r="L52" s="97"/>
      <c r="M52" s="97"/>
      <c r="N52" s="97"/>
      <c r="O52" s="97"/>
      <c r="P52" s="97"/>
      <c r="Q52" s="97"/>
      <c r="R52" s="97"/>
      <c r="S52" s="97"/>
      <c r="T52" s="97"/>
      <c r="U52" s="97"/>
    </row>
    <row r="53" spans="1:21">
      <c r="A53" s="97"/>
      <c r="B53" s="97"/>
      <c r="C53" s="103"/>
      <c r="D53" s="103"/>
      <c r="E53" s="103"/>
      <c r="F53" s="97"/>
      <c r="G53" s="97"/>
      <c r="H53" s="97"/>
      <c r="I53" s="97"/>
      <c r="J53" s="97"/>
      <c r="K53" s="97"/>
      <c r="L53" s="97"/>
      <c r="M53" s="97"/>
      <c r="N53" s="97"/>
      <c r="O53" s="97"/>
      <c r="P53" s="97"/>
      <c r="Q53" s="97"/>
      <c r="R53" s="97"/>
      <c r="S53" s="97"/>
      <c r="T53" s="97"/>
      <c r="U53" s="97"/>
    </row>
    <row r="54" spans="1:21">
      <c r="A54" s="97"/>
      <c r="B54" s="97"/>
      <c r="C54" s="103"/>
      <c r="D54" s="103"/>
      <c r="E54" s="103"/>
      <c r="F54" s="97"/>
      <c r="G54" s="97"/>
      <c r="H54" s="97"/>
      <c r="I54" s="97"/>
      <c r="J54" s="97"/>
      <c r="K54" s="97"/>
      <c r="L54" s="97"/>
      <c r="M54" s="97"/>
      <c r="N54" s="97"/>
      <c r="O54" s="97"/>
      <c r="P54" s="97"/>
      <c r="Q54" s="97"/>
      <c r="R54" s="97"/>
      <c r="S54" s="97"/>
      <c r="T54" s="97"/>
      <c r="U54" s="97"/>
    </row>
    <row r="55" spans="1:21">
      <c r="A55" s="97"/>
      <c r="B55" s="97"/>
      <c r="C55" s="103"/>
      <c r="D55" s="103"/>
      <c r="E55" s="103"/>
      <c r="F55" s="97"/>
      <c r="G55" s="97"/>
      <c r="H55" s="97"/>
      <c r="I55" s="97"/>
      <c r="J55" s="97"/>
      <c r="K55" s="97"/>
      <c r="L55" s="97"/>
      <c r="M55" s="97"/>
      <c r="N55" s="97"/>
      <c r="O55" s="97"/>
      <c r="P55" s="97"/>
      <c r="Q55" s="97"/>
      <c r="R55" s="97"/>
      <c r="S55" s="97"/>
      <c r="T55" s="97"/>
      <c r="U55" s="97"/>
    </row>
    <row r="56" spans="1:21">
      <c r="A56" s="97"/>
      <c r="B56" s="97"/>
      <c r="C56" s="103"/>
      <c r="D56" s="103"/>
      <c r="E56" s="103"/>
      <c r="F56" s="97"/>
      <c r="G56" s="97"/>
      <c r="H56" s="97"/>
      <c r="I56" s="97"/>
      <c r="J56" s="97"/>
      <c r="K56" s="97"/>
      <c r="L56" s="97"/>
      <c r="M56" s="97"/>
      <c r="N56" s="97"/>
      <c r="O56" s="97"/>
      <c r="P56" s="97"/>
      <c r="Q56" s="97"/>
      <c r="R56" s="97"/>
      <c r="S56" s="97"/>
      <c r="T56" s="97"/>
      <c r="U56" s="97"/>
    </row>
    <row r="57" spans="1:21">
      <c r="A57" s="97"/>
      <c r="B57" s="97"/>
      <c r="C57" s="103"/>
      <c r="D57" s="103"/>
      <c r="E57" s="103"/>
      <c r="F57" s="97"/>
      <c r="G57" s="97"/>
      <c r="H57" s="97"/>
      <c r="I57" s="97"/>
      <c r="J57" s="97"/>
      <c r="K57" s="97"/>
      <c r="L57" s="97"/>
      <c r="M57" s="97"/>
      <c r="N57" s="97"/>
      <c r="O57" s="97"/>
      <c r="P57" s="97"/>
      <c r="Q57" s="97"/>
      <c r="R57" s="97"/>
      <c r="S57" s="97"/>
      <c r="T57" s="97"/>
      <c r="U57" s="97"/>
    </row>
    <row r="58" spans="1:21">
      <c r="A58" s="97"/>
      <c r="B58" s="97"/>
      <c r="C58" s="103"/>
      <c r="D58" s="103"/>
      <c r="E58" s="103"/>
      <c r="F58" s="97"/>
      <c r="G58" s="97"/>
      <c r="H58" s="97"/>
      <c r="I58" s="97"/>
      <c r="J58" s="97"/>
      <c r="K58" s="97"/>
      <c r="L58" s="97"/>
      <c r="M58" s="97"/>
      <c r="N58" s="97"/>
      <c r="O58" s="97"/>
      <c r="P58" s="97"/>
      <c r="Q58" s="97"/>
      <c r="R58" s="97"/>
      <c r="S58" s="97"/>
      <c r="T58" s="97"/>
      <c r="U58" s="97"/>
    </row>
    <row r="59" spans="1:21">
      <c r="A59" s="97"/>
      <c r="B59" s="97"/>
      <c r="C59" s="103"/>
      <c r="D59" s="103"/>
      <c r="E59" s="103"/>
      <c r="F59" s="97"/>
      <c r="G59" s="97"/>
      <c r="H59" s="97"/>
      <c r="I59" s="97"/>
      <c r="J59" s="97"/>
      <c r="K59" s="97"/>
      <c r="L59" s="97"/>
      <c r="M59" s="97"/>
      <c r="N59" s="97"/>
      <c r="O59" s="97"/>
      <c r="P59" s="97"/>
      <c r="Q59" s="97"/>
      <c r="R59" s="97"/>
      <c r="S59" s="97"/>
      <c r="T59" s="97"/>
      <c r="U59" s="97"/>
    </row>
    <row r="60" spans="1:21">
      <c r="A60" s="97"/>
      <c r="B60" s="97"/>
      <c r="C60" s="103"/>
      <c r="D60" s="103"/>
      <c r="E60" s="103"/>
      <c r="F60" s="97"/>
      <c r="G60" s="97"/>
      <c r="H60" s="97"/>
      <c r="I60" s="97"/>
      <c r="J60" s="97"/>
      <c r="K60" s="97"/>
      <c r="L60" s="97"/>
      <c r="M60" s="97"/>
      <c r="N60" s="97"/>
      <c r="O60" s="97"/>
      <c r="P60" s="97"/>
      <c r="Q60" s="97"/>
      <c r="R60" s="97"/>
      <c r="S60" s="97"/>
      <c r="T60" s="97"/>
      <c r="U60" s="97"/>
    </row>
    <row r="61" spans="1:21">
      <c r="A61" s="97"/>
      <c r="B61" s="97"/>
      <c r="C61" s="103"/>
      <c r="D61" s="103"/>
      <c r="E61" s="103"/>
      <c r="F61" s="97"/>
      <c r="G61" s="97"/>
      <c r="H61" s="97"/>
      <c r="I61" s="97"/>
      <c r="J61" s="97"/>
      <c r="K61" s="97"/>
      <c r="L61" s="97"/>
      <c r="M61" s="97"/>
      <c r="N61" s="97"/>
      <c r="O61" s="97"/>
      <c r="P61" s="97"/>
      <c r="Q61" s="97"/>
      <c r="R61" s="97"/>
      <c r="S61" s="97"/>
      <c r="T61" s="97"/>
      <c r="U61" s="97"/>
    </row>
    <row r="62" spans="1:21">
      <c r="A62" s="97"/>
      <c r="B62" s="97"/>
      <c r="C62" s="103"/>
      <c r="D62" s="103"/>
      <c r="E62" s="103"/>
      <c r="F62" s="97"/>
      <c r="G62" s="97"/>
      <c r="H62" s="97"/>
      <c r="I62" s="97"/>
      <c r="J62" s="97"/>
      <c r="K62" s="97"/>
      <c r="L62" s="97"/>
      <c r="M62" s="97"/>
      <c r="N62" s="97"/>
      <c r="O62" s="97"/>
      <c r="P62" s="97"/>
      <c r="Q62" s="97"/>
      <c r="R62" s="97"/>
      <c r="S62" s="97"/>
      <c r="T62" s="97"/>
      <c r="U62" s="97"/>
    </row>
    <row r="63" spans="1:21">
      <c r="A63" s="97"/>
      <c r="B63" s="97"/>
      <c r="C63" s="103"/>
      <c r="D63" s="103"/>
      <c r="E63" s="103"/>
      <c r="F63" s="97"/>
      <c r="G63" s="97"/>
      <c r="H63" s="97"/>
      <c r="I63" s="97"/>
      <c r="J63" s="97"/>
      <c r="K63" s="97"/>
      <c r="L63" s="97"/>
      <c r="M63" s="97"/>
      <c r="N63" s="97"/>
      <c r="O63" s="97"/>
      <c r="P63" s="97"/>
      <c r="Q63" s="97"/>
      <c r="R63" s="97"/>
      <c r="S63" s="97"/>
      <c r="T63" s="97"/>
      <c r="U63" s="97"/>
    </row>
    <row r="64" spans="1:21">
      <c r="A64" s="97"/>
      <c r="B64" s="97"/>
      <c r="C64" s="103"/>
      <c r="D64" s="103"/>
      <c r="E64" s="103"/>
      <c r="F64" s="97"/>
      <c r="G64" s="97"/>
      <c r="H64" s="97"/>
      <c r="I64" s="97"/>
      <c r="J64" s="97"/>
      <c r="K64" s="97"/>
      <c r="L64" s="97"/>
      <c r="M64" s="97"/>
      <c r="N64" s="97"/>
      <c r="O64" s="97"/>
      <c r="P64" s="97"/>
      <c r="Q64" s="97"/>
      <c r="R64" s="97"/>
      <c r="S64" s="97"/>
      <c r="T64" s="97"/>
      <c r="U64" s="97"/>
    </row>
    <row r="65" spans="1:21">
      <c r="A65" s="97"/>
      <c r="B65" s="97"/>
      <c r="C65" s="103"/>
      <c r="D65" s="103"/>
      <c r="E65" s="103"/>
      <c r="F65" s="97"/>
      <c r="G65" s="97"/>
      <c r="H65" s="97"/>
      <c r="I65" s="97"/>
      <c r="J65" s="97"/>
      <c r="K65" s="97"/>
      <c r="L65" s="97"/>
      <c r="M65" s="97"/>
      <c r="N65" s="97"/>
      <c r="O65" s="97"/>
      <c r="P65" s="97"/>
      <c r="Q65" s="97"/>
      <c r="R65" s="97"/>
      <c r="S65" s="97"/>
      <c r="T65" s="97"/>
      <c r="U65" s="97"/>
    </row>
    <row r="66" spans="1:21">
      <c r="A66" s="97"/>
      <c r="B66" s="97"/>
      <c r="C66" s="103"/>
      <c r="D66" s="103"/>
      <c r="E66" s="103"/>
      <c r="F66" s="97"/>
      <c r="G66" s="97"/>
      <c r="H66" s="97"/>
      <c r="I66" s="97"/>
      <c r="J66" s="97"/>
      <c r="K66" s="97"/>
      <c r="L66" s="97"/>
      <c r="M66" s="97"/>
      <c r="N66" s="97"/>
      <c r="O66" s="97"/>
      <c r="P66" s="97"/>
      <c r="Q66" s="97"/>
      <c r="R66" s="97"/>
      <c r="S66" s="97"/>
      <c r="T66" s="97"/>
      <c r="U66" s="97"/>
    </row>
    <row r="67" spans="1:21">
      <c r="A67" s="97"/>
      <c r="B67" s="97"/>
      <c r="C67" s="103"/>
      <c r="D67" s="103"/>
      <c r="E67" s="103"/>
      <c r="F67" s="97"/>
      <c r="G67" s="97"/>
      <c r="H67" s="97"/>
      <c r="I67" s="97"/>
      <c r="J67" s="97"/>
      <c r="K67" s="97"/>
      <c r="L67" s="97"/>
      <c r="M67" s="97"/>
      <c r="N67" s="97"/>
      <c r="O67" s="97"/>
      <c r="P67" s="97"/>
      <c r="Q67" s="97"/>
      <c r="R67" s="97"/>
      <c r="S67" s="97"/>
      <c r="T67" s="97"/>
      <c r="U67" s="97"/>
    </row>
    <row r="68" spans="1:21">
      <c r="A68" s="97"/>
      <c r="B68" s="97"/>
      <c r="C68" s="103"/>
      <c r="D68" s="103"/>
      <c r="E68" s="103"/>
      <c r="F68" s="97"/>
      <c r="G68" s="97"/>
      <c r="H68" s="97"/>
      <c r="I68" s="97"/>
      <c r="J68" s="97"/>
      <c r="K68" s="97"/>
      <c r="L68" s="97"/>
      <c r="M68" s="97"/>
      <c r="N68" s="97"/>
      <c r="O68" s="97"/>
      <c r="P68" s="97"/>
      <c r="Q68" s="97"/>
      <c r="R68" s="97"/>
      <c r="S68" s="97"/>
      <c r="T68" s="97"/>
      <c r="U68" s="97"/>
    </row>
    <row r="69" spans="1:21">
      <c r="A69" s="97"/>
      <c r="B69" s="97"/>
      <c r="C69" s="103"/>
      <c r="D69" s="103"/>
      <c r="E69" s="103"/>
      <c r="F69" s="97"/>
      <c r="G69" s="97"/>
      <c r="H69" s="97"/>
      <c r="I69" s="97"/>
      <c r="J69" s="97"/>
      <c r="K69" s="97"/>
      <c r="L69" s="97"/>
      <c r="M69" s="97"/>
      <c r="N69" s="97"/>
      <c r="O69" s="97"/>
      <c r="P69" s="97"/>
      <c r="Q69" s="97"/>
      <c r="R69" s="97"/>
      <c r="S69" s="97"/>
      <c r="T69" s="97"/>
      <c r="U69" s="97"/>
    </row>
    <row r="70" spans="1:21">
      <c r="A70" s="97"/>
      <c r="B70" s="97"/>
      <c r="C70" s="103"/>
      <c r="D70" s="103"/>
      <c r="E70" s="103"/>
      <c r="F70" s="97"/>
      <c r="G70" s="97"/>
      <c r="H70" s="97"/>
      <c r="I70" s="97"/>
      <c r="J70" s="97"/>
      <c r="K70" s="97"/>
      <c r="L70" s="97"/>
      <c r="M70" s="97"/>
      <c r="N70" s="97"/>
      <c r="O70" s="97"/>
      <c r="P70" s="97"/>
      <c r="Q70" s="97"/>
      <c r="R70" s="97"/>
      <c r="S70" s="97"/>
      <c r="T70" s="97"/>
      <c r="U70" s="97"/>
    </row>
    <row r="71" spans="1:21">
      <c r="A71" s="97"/>
      <c r="B71" s="97"/>
      <c r="C71" s="103"/>
      <c r="D71" s="103"/>
      <c r="E71" s="103"/>
      <c r="F71" s="97"/>
      <c r="G71" s="97"/>
      <c r="H71" s="97"/>
      <c r="I71" s="97"/>
      <c r="J71" s="97"/>
      <c r="K71" s="97"/>
      <c r="L71" s="97"/>
      <c r="M71" s="97"/>
      <c r="N71" s="97"/>
      <c r="O71" s="97"/>
      <c r="P71" s="97"/>
      <c r="Q71" s="97"/>
      <c r="R71" s="97"/>
      <c r="S71" s="97"/>
      <c r="T71" s="97"/>
      <c r="U71" s="97"/>
    </row>
    <row r="72" spans="1:21">
      <c r="A72" s="97"/>
      <c r="B72" s="97"/>
      <c r="C72" s="103"/>
      <c r="D72" s="103"/>
      <c r="E72" s="103"/>
      <c r="F72" s="97"/>
      <c r="G72" s="97"/>
      <c r="H72" s="97"/>
      <c r="I72" s="97"/>
      <c r="J72" s="97"/>
      <c r="K72" s="97"/>
      <c r="L72" s="97"/>
      <c r="M72" s="97"/>
      <c r="N72" s="97"/>
      <c r="O72" s="97"/>
      <c r="P72" s="97"/>
      <c r="Q72" s="97"/>
      <c r="R72" s="97"/>
      <c r="S72" s="97"/>
      <c r="T72" s="97"/>
      <c r="U72" s="97"/>
    </row>
    <row r="73" spans="1:21">
      <c r="A73" s="97"/>
      <c r="B73" s="97"/>
      <c r="C73" s="103"/>
      <c r="D73" s="103"/>
      <c r="E73" s="103"/>
      <c r="F73" s="97"/>
      <c r="G73" s="97"/>
      <c r="H73" s="97"/>
      <c r="I73" s="97"/>
      <c r="J73" s="97"/>
      <c r="K73" s="97"/>
      <c r="L73" s="97"/>
      <c r="M73" s="97"/>
      <c r="N73" s="97"/>
      <c r="O73" s="97"/>
      <c r="P73" s="97"/>
      <c r="Q73" s="97"/>
      <c r="R73" s="97"/>
      <c r="S73" s="97"/>
      <c r="T73" s="97"/>
      <c r="U73" s="97"/>
    </row>
    <row r="74" spans="1:21">
      <c r="A74" s="97"/>
      <c r="B74" s="97"/>
      <c r="C74" s="103"/>
      <c r="D74" s="103"/>
      <c r="E74" s="103"/>
      <c r="F74" s="97"/>
      <c r="G74" s="97"/>
      <c r="H74" s="97"/>
      <c r="I74" s="97"/>
      <c r="J74" s="97"/>
      <c r="K74" s="97"/>
      <c r="L74" s="97"/>
      <c r="M74" s="97"/>
      <c r="N74" s="97"/>
      <c r="O74" s="97"/>
      <c r="P74" s="97"/>
      <c r="Q74" s="97"/>
      <c r="R74" s="97"/>
      <c r="S74" s="97"/>
      <c r="T74" s="97"/>
      <c r="U74" s="97"/>
    </row>
    <row r="75" spans="1:21">
      <c r="A75" s="97"/>
      <c r="B75" s="97"/>
      <c r="C75" s="103"/>
      <c r="D75" s="103"/>
      <c r="E75" s="103"/>
      <c r="F75" s="97"/>
      <c r="G75" s="97"/>
      <c r="H75" s="97"/>
      <c r="I75" s="97"/>
      <c r="J75" s="97"/>
      <c r="K75" s="97"/>
      <c r="L75" s="97"/>
      <c r="M75" s="97"/>
      <c r="N75" s="97"/>
      <c r="O75" s="97"/>
      <c r="P75" s="97"/>
      <c r="Q75" s="97"/>
      <c r="R75" s="97"/>
      <c r="S75" s="97"/>
      <c r="T75" s="97"/>
      <c r="U75" s="97"/>
    </row>
    <row r="76" spans="1:21">
      <c r="A76" s="97"/>
      <c r="B76" s="97"/>
      <c r="C76" s="103"/>
      <c r="D76" s="103"/>
      <c r="E76" s="103"/>
      <c r="F76" s="97"/>
      <c r="G76" s="97"/>
      <c r="H76" s="97"/>
      <c r="I76" s="97"/>
      <c r="J76" s="97"/>
      <c r="K76" s="97"/>
      <c r="L76" s="97"/>
      <c r="M76" s="97"/>
      <c r="N76" s="97"/>
      <c r="O76" s="97"/>
      <c r="P76" s="97"/>
      <c r="Q76" s="97"/>
      <c r="R76" s="97"/>
      <c r="S76" s="97"/>
      <c r="T76" s="97"/>
      <c r="U76" s="97"/>
    </row>
    <row r="77" spans="1:21">
      <c r="A77" s="97"/>
      <c r="B77" s="97"/>
      <c r="C77" s="103"/>
      <c r="D77" s="103"/>
      <c r="E77" s="103"/>
      <c r="F77" s="97"/>
      <c r="G77" s="97"/>
      <c r="H77" s="97"/>
      <c r="I77" s="97"/>
      <c r="J77" s="97"/>
      <c r="K77" s="97"/>
      <c r="L77" s="97"/>
      <c r="M77" s="97"/>
      <c r="N77" s="97"/>
      <c r="O77" s="97"/>
      <c r="P77" s="97"/>
      <c r="Q77" s="97"/>
      <c r="R77" s="97"/>
      <c r="S77" s="97"/>
      <c r="T77" s="97"/>
      <c r="U77" s="97"/>
    </row>
    <row r="78" spans="1:21">
      <c r="A78" s="97"/>
      <c r="B78" s="97"/>
      <c r="C78" s="103"/>
      <c r="D78" s="103"/>
      <c r="E78" s="103"/>
      <c r="F78" s="97"/>
      <c r="G78" s="97"/>
      <c r="H78" s="97"/>
      <c r="I78" s="97"/>
      <c r="J78" s="97"/>
      <c r="K78" s="97"/>
      <c r="L78" s="97"/>
      <c r="M78" s="97"/>
      <c r="N78" s="97"/>
      <c r="O78" s="97"/>
      <c r="P78" s="97"/>
      <c r="Q78" s="97"/>
      <c r="R78" s="97"/>
      <c r="S78" s="97"/>
      <c r="T78" s="97"/>
      <c r="U78" s="97"/>
    </row>
    <row r="79" spans="1:21">
      <c r="A79" s="97"/>
      <c r="B79" s="97"/>
      <c r="C79" s="103"/>
      <c r="D79" s="103"/>
      <c r="E79" s="103"/>
      <c r="F79" s="97"/>
      <c r="G79" s="97"/>
      <c r="H79" s="97"/>
      <c r="I79" s="97"/>
      <c r="J79" s="97"/>
      <c r="K79" s="97"/>
      <c r="L79" s="97"/>
      <c r="M79" s="97"/>
      <c r="N79" s="97"/>
      <c r="O79" s="97"/>
      <c r="P79" s="97"/>
      <c r="Q79" s="97"/>
      <c r="R79" s="97"/>
      <c r="S79" s="97"/>
      <c r="T79" s="97"/>
      <c r="U79" s="97"/>
    </row>
    <row r="80" spans="1:21">
      <c r="A80" s="97"/>
      <c r="B80" s="97"/>
      <c r="C80" s="103"/>
      <c r="D80" s="103"/>
      <c r="E80" s="103"/>
      <c r="F80" s="97"/>
      <c r="G80" s="97"/>
      <c r="H80" s="97"/>
      <c r="I80" s="97"/>
      <c r="J80" s="97"/>
      <c r="K80" s="97"/>
      <c r="L80" s="97"/>
      <c r="M80" s="97"/>
      <c r="N80" s="97"/>
      <c r="O80" s="97"/>
      <c r="P80" s="97"/>
      <c r="Q80" s="97"/>
      <c r="R80" s="97"/>
      <c r="S80" s="97"/>
      <c r="T80" s="97"/>
      <c r="U80" s="97"/>
    </row>
    <row r="81" spans="1:21">
      <c r="A81" s="97"/>
      <c r="B81" s="97"/>
      <c r="C81" s="103"/>
      <c r="D81" s="103"/>
      <c r="E81" s="103"/>
      <c r="F81" s="97"/>
      <c r="G81" s="97"/>
      <c r="H81" s="97"/>
      <c r="I81" s="97"/>
      <c r="J81" s="97"/>
      <c r="K81" s="97"/>
      <c r="L81" s="97"/>
      <c r="M81" s="97"/>
      <c r="N81" s="97"/>
      <c r="O81" s="97"/>
      <c r="P81" s="97"/>
      <c r="Q81" s="97"/>
      <c r="R81" s="97"/>
      <c r="S81" s="97"/>
      <c r="T81" s="97"/>
      <c r="U81" s="97"/>
    </row>
    <row r="82" spans="1:21">
      <c r="A82" s="97"/>
      <c r="B82" s="97"/>
      <c r="C82" s="103"/>
      <c r="D82" s="103"/>
      <c r="E82" s="103"/>
      <c r="F82" s="97"/>
      <c r="G82" s="97"/>
      <c r="H82" s="97"/>
      <c r="I82" s="97"/>
      <c r="J82" s="97"/>
      <c r="K82" s="97"/>
      <c r="L82" s="97"/>
      <c r="M82" s="97"/>
      <c r="N82" s="97"/>
      <c r="O82" s="97"/>
      <c r="P82" s="97"/>
      <c r="Q82" s="97"/>
      <c r="R82" s="97"/>
      <c r="S82" s="97"/>
      <c r="T82" s="97"/>
      <c r="U82" s="97"/>
    </row>
    <row r="83" spans="1:21">
      <c r="A83" s="97"/>
      <c r="B83" s="97"/>
      <c r="C83" s="103"/>
      <c r="D83" s="103"/>
      <c r="E83" s="103"/>
      <c r="F83" s="97"/>
      <c r="G83" s="97"/>
      <c r="H83" s="97"/>
      <c r="I83" s="97"/>
      <c r="J83" s="97"/>
      <c r="K83" s="97"/>
      <c r="L83" s="97"/>
      <c r="M83" s="97"/>
      <c r="N83" s="97"/>
      <c r="O83" s="97"/>
      <c r="P83" s="97"/>
      <c r="Q83" s="97"/>
      <c r="R83" s="97"/>
      <c r="S83" s="97"/>
      <c r="T83" s="97"/>
      <c r="U83" s="97"/>
    </row>
    <row r="84" spans="1:21">
      <c r="A84" s="97"/>
      <c r="B84" s="97"/>
      <c r="C84" s="103"/>
      <c r="D84" s="103"/>
      <c r="E84" s="103"/>
      <c r="F84" s="97"/>
      <c r="G84" s="97"/>
      <c r="H84" s="97"/>
      <c r="I84" s="97"/>
      <c r="J84" s="97"/>
      <c r="K84" s="97"/>
      <c r="L84" s="97"/>
      <c r="M84" s="97"/>
      <c r="N84" s="97"/>
      <c r="O84" s="97"/>
      <c r="P84" s="97"/>
      <c r="Q84" s="97"/>
      <c r="R84" s="97"/>
      <c r="S84" s="97"/>
      <c r="T84" s="97"/>
      <c r="U84" s="97"/>
    </row>
    <row r="85" spans="1:21">
      <c r="A85" s="97"/>
      <c r="B85" s="97"/>
      <c r="C85" s="103"/>
      <c r="D85" s="103"/>
      <c r="E85" s="103"/>
      <c r="F85" s="97"/>
      <c r="G85" s="97"/>
      <c r="H85" s="97"/>
      <c r="I85" s="97"/>
      <c r="J85" s="97"/>
      <c r="K85" s="97"/>
      <c r="L85" s="97"/>
      <c r="M85" s="97"/>
      <c r="N85" s="97"/>
      <c r="O85" s="97"/>
      <c r="P85" s="97"/>
      <c r="Q85" s="97"/>
      <c r="R85" s="97"/>
      <c r="S85" s="97"/>
      <c r="T85" s="97"/>
      <c r="U85" s="97"/>
    </row>
    <row r="86" spans="1:21">
      <c r="A86" s="97"/>
      <c r="B86" s="97"/>
      <c r="C86" s="103"/>
      <c r="D86" s="103"/>
      <c r="E86" s="103"/>
      <c r="F86" s="97"/>
      <c r="G86" s="97"/>
      <c r="H86" s="97"/>
      <c r="I86" s="97"/>
      <c r="J86" s="97"/>
      <c r="K86" s="97"/>
      <c r="L86" s="97"/>
      <c r="M86" s="97"/>
      <c r="N86" s="97"/>
      <c r="O86" s="97"/>
      <c r="P86" s="97"/>
      <c r="Q86" s="97"/>
      <c r="R86" s="97"/>
      <c r="S86" s="97"/>
      <c r="T86" s="97"/>
      <c r="U86" s="97"/>
    </row>
    <row r="87" spans="1:21">
      <c r="A87" s="97"/>
      <c r="B87" s="97"/>
      <c r="C87" s="103"/>
      <c r="D87" s="103"/>
      <c r="E87" s="103"/>
      <c r="F87" s="97"/>
      <c r="G87" s="97"/>
      <c r="H87" s="97"/>
      <c r="I87" s="97"/>
      <c r="J87" s="97"/>
      <c r="K87" s="97"/>
      <c r="L87" s="97"/>
      <c r="M87" s="97"/>
      <c r="N87" s="97"/>
      <c r="O87" s="97"/>
      <c r="P87" s="97"/>
      <c r="Q87" s="97"/>
      <c r="R87" s="97"/>
      <c r="S87" s="97"/>
      <c r="T87" s="97"/>
      <c r="U87" s="97"/>
    </row>
    <row r="88" spans="1:21">
      <c r="A88" s="97"/>
      <c r="B88" s="97"/>
      <c r="C88" s="103"/>
      <c r="D88" s="103"/>
      <c r="E88" s="103"/>
      <c r="F88" s="97"/>
      <c r="G88" s="97"/>
      <c r="H88" s="97"/>
      <c r="I88" s="97"/>
      <c r="J88" s="97"/>
      <c r="K88" s="97"/>
      <c r="L88" s="97"/>
      <c r="M88" s="97"/>
      <c r="N88" s="97"/>
      <c r="O88" s="97"/>
      <c r="P88" s="97"/>
      <c r="Q88" s="97"/>
      <c r="R88" s="97"/>
      <c r="S88" s="97"/>
      <c r="T88" s="97"/>
      <c r="U88" s="97"/>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H39"/>
  <sheetViews>
    <sheetView workbookViewId="0"/>
  </sheetViews>
  <sheetFormatPr baseColWidth="10" defaultColWidth="9.1640625" defaultRowHeight="13"/>
  <cols>
    <col min="1" max="1" width="2.33203125" style="69" customWidth="1"/>
    <col min="2" max="2" width="20" style="69" customWidth="1"/>
    <col min="3" max="3" width="17.83203125" style="69" customWidth="1"/>
    <col min="4" max="4" width="19.33203125" style="69" customWidth="1"/>
    <col min="5" max="16384" width="9.1640625" style="69"/>
  </cols>
  <sheetData>
    <row r="1" spans="1:8" ht="19">
      <c r="A1" s="74" t="s">
        <v>160</v>
      </c>
      <c r="B1" s="75"/>
      <c r="C1" s="75"/>
      <c r="D1" s="75"/>
      <c r="E1" s="75"/>
      <c r="F1" s="75"/>
      <c r="G1" s="75"/>
    </row>
    <row r="2" spans="1:8" ht="19">
      <c r="A2" s="75"/>
      <c r="B2" s="75"/>
      <c r="C2" s="75"/>
      <c r="D2" s="76"/>
      <c r="E2" s="75"/>
      <c r="F2" s="75"/>
      <c r="G2" s="75"/>
      <c r="H2" s="75"/>
    </row>
    <row r="3" spans="1:8" ht="17">
      <c r="A3" s="77"/>
      <c r="B3" s="78" t="s">
        <v>161</v>
      </c>
      <c r="C3" s="78"/>
      <c r="D3" s="77"/>
      <c r="E3" s="77"/>
      <c r="F3" s="77"/>
      <c r="G3" s="77"/>
      <c r="H3" s="77"/>
    </row>
    <row r="4" spans="1:8" ht="20" thickBot="1">
      <c r="A4" s="75"/>
      <c r="B4" s="79"/>
      <c r="C4" s="79"/>
      <c r="D4" s="75"/>
      <c r="E4" s="75"/>
      <c r="F4" s="75"/>
      <c r="G4" s="75"/>
      <c r="H4" s="75"/>
    </row>
    <row r="5" spans="1:8" ht="19">
      <c r="A5" s="75"/>
      <c r="B5" s="80" t="s">
        <v>162</v>
      </c>
      <c r="C5" s="81" t="s">
        <v>163</v>
      </c>
      <c r="D5" s="82" t="s">
        <v>164</v>
      </c>
      <c r="E5" s="75"/>
      <c r="F5" s="75"/>
      <c r="G5" s="75"/>
      <c r="H5" s="75"/>
    </row>
    <row r="6" spans="1:8" ht="20" thickBot="1">
      <c r="A6" s="75"/>
      <c r="B6" s="83">
        <v>18933</v>
      </c>
      <c r="C6" s="84">
        <f>ROUNDDOWN(IF(B6&gt;1000000,1000000*0.1021+(B6-1000000)*0.2042,B6*0.1021),0)</f>
        <v>1933</v>
      </c>
      <c r="D6" s="85">
        <f>B6-C6</f>
        <v>17000</v>
      </c>
      <c r="E6" s="75"/>
      <c r="F6" s="75"/>
      <c r="G6" s="75"/>
      <c r="H6" s="75"/>
    </row>
    <row r="7" spans="1:8" ht="19">
      <c r="A7" s="75"/>
      <c r="B7" s="86" t="s">
        <v>165</v>
      </c>
      <c r="C7" s="87"/>
      <c r="D7" s="87"/>
      <c r="E7" s="75"/>
      <c r="F7" s="75"/>
      <c r="G7" s="75"/>
      <c r="H7" s="75"/>
    </row>
    <row r="8" spans="1:8" ht="20" thickBot="1">
      <c r="A8" s="75"/>
      <c r="B8" s="86"/>
      <c r="C8" s="87"/>
      <c r="D8" s="87"/>
      <c r="E8" s="75"/>
      <c r="F8" s="75"/>
      <c r="G8" s="75"/>
      <c r="H8" s="75"/>
    </row>
    <row r="9" spans="1:8" ht="21" thickTop="1" thickBot="1">
      <c r="A9" s="75"/>
      <c r="B9" s="88"/>
      <c r="C9" s="135"/>
      <c r="D9" s="136" t="s">
        <v>216</v>
      </c>
      <c r="E9" s="75"/>
      <c r="F9" s="75"/>
      <c r="G9" s="75"/>
      <c r="H9" s="75"/>
    </row>
    <row r="10" spans="1:8" ht="19" thickTop="1" thickBot="1">
      <c r="A10" s="124"/>
      <c r="B10" s="125" t="s">
        <v>166</v>
      </c>
      <c r="C10" s="118"/>
      <c r="D10" s="119"/>
      <c r="E10" s="118"/>
      <c r="F10" s="119"/>
      <c r="G10" s="119"/>
      <c r="H10" s="120"/>
    </row>
    <row r="11" spans="1:8" ht="21" thickTop="1" thickBot="1">
      <c r="A11" s="126"/>
      <c r="B11" s="116" t="s">
        <v>200</v>
      </c>
      <c r="C11" s="117"/>
      <c r="D11" s="115"/>
      <c r="E11" s="115"/>
      <c r="F11" s="409" t="s">
        <v>210</v>
      </c>
      <c r="G11" s="410"/>
      <c r="H11" s="411"/>
    </row>
    <row r="12" spans="1:8" ht="19">
      <c r="A12" s="126"/>
      <c r="B12" s="141" t="s">
        <v>162</v>
      </c>
      <c r="C12" s="129" t="s">
        <v>163</v>
      </c>
      <c r="D12" s="130" t="s">
        <v>164</v>
      </c>
      <c r="E12" s="115"/>
      <c r="F12" s="412"/>
      <c r="G12" s="413"/>
      <c r="H12" s="414"/>
    </row>
    <row r="13" spans="1:8" ht="20" thickBot="1">
      <c r="A13" s="127"/>
      <c r="B13" s="142">
        <f>ROUNDDOWN(IF(D13&gt;897900,897900/0.8979+(D13-897900)/0.7958,D13/0.8979),0)</f>
        <v>22274</v>
      </c>
      <c r="C13" s="121">
        <f>ROUNDDOWN(IF(B13&gt;1000000,1000000*0.1021+(B13-1000000)*0.2042,B13*0.1021),0)</f>
        <v>2274</v>
      </c>
      <c r="D13" s="122">
        <v>20000</v>
      </c>
      <c r="E13" s="123"/>
      <c r="F13" s="415"/>
      <c r="G13" s="416"/>
      <c r="H13" s="417"/>
    </row>
    <row r="14" spans="1:8" ht="21" thickTop="1" thickBot="1">
      <c r="A14" s="75"/>
      <c r="B14" s="88"/>
      <c r="C14" s="75"/>
      <c r="D14" s="75"/>
      <c r="E14" s="75"/>
      <c r="F14" s="75"/>
      <c r="G14" s="75"/>
      <c r="H14" s="75"/>
    </row>
    <row r="15" spans="1:8" ht="19" thickTop="1" thickBot="1">
      <c r="A15" s="124"/>
      <c r="B15" s="125" t="s">
        <v>166</v>
      </c>
      <c r="C15" s="118"/>
      <c r="D15" s="119"/>
      <c r="E15" s="118"/>
      <c r="F15" s="119"/>
      <c r="G15" s="119"/>
      <c r="H15" s="120"/>
    </row>
    <row r="16" spans="1:8" ht="21" thickTop="1" thickBot="1">
      <c r="A16" s="126"/>
      <c r="B16" s="116" t="s">
        <v>200</v>
      </c>
      <c r="C16" s="117"/>
      <c r="D16" s="115"/>
      <c r="E16" s="115"/>
      <c r="F16" s="409" t="s">
        <v>211</v>
      </c>
      <c r="G16" s="410"/>
      <c r="H16" s="411"/>
    </row>
    <row r="17" spans="1:8" ht="19">
      <c r="A17" s="126"/>
      <c r="B17" s="141" t="s">
        <v>162</v>
      </c>
      <c r="C17" s="129" t="s">
        <v>163</v>
      </c>
      <c r="D17" s="130" t="s">
        <v>164</v>
      </c>
      <c r="E17" s="115"/>
      <c r="F17" s="412"/>
      <c r="G17" s="413"/>
      <c r="H17" s="414"/>
    </row>
    <row r="18" spans="1:8" ht="20" thickBot="1">
      <c r="A18" s="127"/>
      <c r="B18" s="142">
        <f>ROUNDDOWN(IF(D18&gt;897900,897900/0.8979+(D18-897900)/0.7958,D18/0.8979),0)</f>
        <v>18933</v>
      </c>
      <c r="C18" s="121">
        <f>ROUNDDOWN(IF(B18&gt;1000000,1000000*0.1021+(B18-1000000)*0.2042,B18*0.1021),0)</f>
        <v>1933</v>
      </c>
      <c r="D18" s="122">
        <v>17000</v>
      </c>
      <c r="E18" s="123"/>
      <c r="F18" s="415"/>
      <c r="G18" s="416"/>
      <c r="H18" s="417"/>
    </row>
    <row r="19" spans="1:8" ht="21" thickTop="1" thickBot="1">
      <c r="A19" s="75"/>
      <c r="B19" s="75"/>
      <c r="C19" s="75"/>
      <c r="D19" s="75"/>
      <c r="E19" s="75"/>
      <c r="F19" s="75"/>
      <c r="G19" s="75"/>
      <c r="H19" s="75"/>
    </row>
    <row r="20" spans="1:8" ht="19" thickTop="1" thickBot="1">
      <c r="A20" s="124"/>
      <c r="B20" s="125" t="s">
        <v>166</v>
      </c>
      <c r="C20" s="118"/>
      <c r="D20" s="119"/>
      <c r="E20" s="118"/>
      <c r="F20" s="119"/>
      <c r="G20" s="119"/>
      <c r="H20" s="120"/>
    </row>
    <row r="21" spans="1:8" ht="21" thickTop="1" thickBot="1">
      <c r="A21" s="126"/>
      <c r="B21" s="116" t="s">
        <v>200</v>
      </c>
      <c r="C21" s="117"/>
      <c r="D21" s="115"/>
      <c r="E21" s="115"/>
      <c r="F21" s="409" t="s">
        <v>215</v>
      </c>
      <c r="G21" s="410"/>
      <c r="H21" s="411"/>
    </row>
    <row r="22" spans="1:8" ht="19">
      <c r="A22" s="126"/>
      <c r="B22" s="133" t="s">
        <v>212</v>
      </c>
      <c r="C22" s="139" t="s">
        <v>213</v>
      </c>
      <c r="D22" s="134" t="s">
        <v>214</v>
      </c>
      <c r="E22" s="115"/>
      <c r="F22" s="412"/>
      <c r="G22" s="413"/>
      <c r="H22" s="414"/>
    </row>
    <row r="23" spans="1:8" ht="20" thickBot="1">
      <c r="A23" s="127"/>
      <c r="B23" s="128">
        <f>+B13+B18</f>
        <v>41207</v>
      </c>
      <c r="C23" s="137">
        <f>+C13+C18</f>
        <v>4207</v>
      </c>
      <c r="D23" s="138">
        <f>+D13+D18</f>
        <v>37000</v>
      </c>
      <c r="E23" s="123"/>
      <c r="F23" s="415"/>
      <c r="G23" s="416"/>
      <c r="H23" s="417"/>
    </row>
    <row r="24" spans="1:8" ht="20" thickTop="1">
      <c r="A24" s="75"/>
      <c r="B24" s="75"/>
      <c r="C24" s="75"/>
      <c r="D24" s="75"/>
      <c r="E24" s="75"/>
      <c r="F24" s="75"/>
      <c r="G24" s="75"/>
      <c r="H24" s="75"/>
    </row>
    <row r="25" spans="1:8" ht="19">
      <c r="A25" s="75"/>
      <c r="B25" s="75"/>
      <c r="C25" s="75"/>
      <c r="D25" s="75"/>
      <c r="E25" s="75"/>
      <c r="F25" s="75"/>
      <c r="G25" s="75"/>
      <c r="H25" s="75"/>
    </row>
    <row r="26" spans="1:8" ht="19">
      <c r="A26" s="75"/>
      <c r="B26" s="75"/>
      <c r="C26" s="75"/>
      <c r="D26" s="75"/>
      <c r="E26" s="75"/>
      <c r="F26" s="75"/>
      <c r="G26" s="75"/>
      <c r="H26" s="75"/>
    </row>
    <row r="27" spans="1:8" ht="17">
      <c r="A27" s="77"/>
      <c r="B27" s="77" t="s">
        <v>167</v>
      </c>
      <c r="C27" s="77"/>
      <c r="D27" s="77"/>
      <c r="E27" s="77"/>
      <c r="F27" s="77"/>
      <c r="G27" s="77"/>
      <c r="H27" s="77"/>
    </row>
    <row r="28" spans="1:8" ht="20" thickBot="1">
      <c r="A28" s="75"/>
      <c r="B28" s="79"/>
      <c r="C28" s="79"/>
      <c r="D28" s="75"/>
      <c r="E28" s="75"/>
      <c r="F28" s="75"/>
      <c r="G28" s="75"/>
      <c r="H28" s="75"/>
    </row>
    <row r="29" spans="1:8" ht="19">
      <c r="A29" s="75"/>
      <c r="B29" s="80" t="s">
        <v>162</v>
      </c>
      <c r="C29" s="81" t="s">
        <v>163</v>
      </c>
      <c r="D29" s="82" t="s">
        <v>168</v>
      </c>
      <c r="E29" s="75"/>
      <c r="F29" s="75"/>
      <c r="G29" s="75"/>
      <c r="H29" s="75"/>
    </row>
    <row r="30" spans="1:8" ht="20" thickBot="1">
      <c r="A30" s="75"/>
      <c r="B30" s="83">
        <v>18831</v>
      </c>
      <c r="C30" s="84">
        <f>ROUNDDOWN(IF(B30&gt;1050000,1050000/1.05*0.1021+(B30-1050000)/1.05*0.2042,B30/1.05*0.1021),0)</f>
        <v>1831</v>
      </c>
      <c r="D30" s="85">
        <f>B30-C30</f>
        <v>17000</v>
      </c>
      <c r="E30" s="75"/>
      <c r="F30" s="75"/>
      <c r="G30" s="75"/>
      <c r="H30" s="75"/>
    </row>
    <row r="31" spans="1:8" ht="19">
      <c r="A31" s="75"/>
      <c r="B31" s="86" t="s">
        <v>165</v>
      </c>
      <c r="C31" s="87"/>
      <c r="D31" s="87"/>
      <c r="E31" s="75"/>
      <c r="F31" s="75"/>
      <c r="G31" s="75"/>
      <c r="H31" s="75"/>
    </row>
    <row r="32" spans="1:8" ht="19">
      <c r="A32" s="75"/>
      <c r="B32" s="88"/>
      <c r="C32" s="87"/>
      <c r="D32" s="87"/>
      <c r="E32" s="75"/>
      <c r="F32" s="75"/>
      <c r="G32" s="75"/>
      <c r="H32" s="75"/>
    </row>
    <row r="33" spans="1:8" ht="17">
      <c r="A33" s="77"/>
      <c r="B33" s="77" t="s">
        <v>169</v>
      </c>
      <c r="C33" s="77"/>
      <c r="D33" s="77"/>
      <c r="E33" s="77"/>
      <c r="F33" s="77"/>
      <c r="G33" s="77"/>
      <c r="H33" s="77"/>
    </row>
    <row r="34" spans="1:8" ht="20" thickBot="1">
      <c r="A34" s="75"/>
      <c r="B34" s="79"/>
      <c r="C34" s="79"/>
      <c r="D34" s="75"/>
      <c r="E34" s="75"/>
      <c r="F34" s="75"/>
      <c r="G34" s="75"/>
      <c r="H34" s="75"/>
    </row>
    <row r="35" spans="1:8" ht="19">
      <c r="A35" s="75"/>
      <c r="B35" s="80" t="s">
        <v>162</v>
      </c>
      <c r="C35" s="81" t="s">
        <v>163</v>
      </c>
      <c r="D35" s="82" t="s">
        <v>168</v>
      </c>
      <c r="E35" s="75"/>
      <c r="F35" s="75"/>
      <c r="G35" s="75"/>
      <c r="H35" s="75"/>
    </row>
    <row r="36" spans="1:8" ht="20" thickBot="1">
      <c r="A36" s="75"/>
      <c r="B36" s="89">
        <f>ROUNDDOWN(IF(D36&gt;947900,947900/0.9479*1.05+(D36-947900)/0.8458*1.05,D36/0.9479*1.05),0)</f>
        <v>18831</v>
      </c>
      <c r="C36" s="84">
        <f>ROUNDDOWN(IF(B36&gt;1050000,1050000/1.05*0.1021+(B36-1050000)/1.05*0.2042,B36/1.05*0.1021),0)</f>
        <v>1831</v>
      </c>
      <c r="D36" s="90">
        <v>17000</v>
      </c>
      <c r="E36" s="75"/>
      <c r="F36" s="75"/>
      <c r="G36" s="75"/>
      <c r="H36" s="75"/>
    </row>
    <row r="37" spans="1:8" ht="19">
      <c r="A37" s="75"/>
      <c r="B37" s="88"/>
      <c r="C37" s="75"/>
      <c r="D37" s="75"/>
      <c r="E37" s="75"/>
      <c r="F37" s="75"/>
      <c r="G37" s="75"/>
      <c r="H37" s="75"/>
    </row>
    <row r="38" spans="1:8" ht="17">
      <c r="A38" s="91"/>
      <c r="B38" s="91"/>
      <c r="C38" s="91"/>
      <c r="D38" s="91"/>
      <c r="E38" s="91"/>
      <c r="F38" s="91"/>
      <c r="G38" s="91"/>
    </row>
    <row r="39" spans="1:8" ht="17">
      <c r="A39" s="91"/>
      <c r="B39" s="91"/>
      <c r="C39" s="91"/>
      <c r="D39" s="91"/>
      <c r="E39" s="91"/>
      <c r="F39" s="91"/>
      <c r="G39" s="91"/>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1"/>
  <sheetViews>
    <sheetView showGridLines="0" zoomScaleNormal="100" workbookViewId="0"/>
  </sheetViews>
  <sheetFormatPr baseColWidth="10" defaultColWidth="9.1640625" defaultRowHeight="14"/>
  <cols>
    <col min="1" max="1" width="9.1640625" style="1"/>
    <col min="2" max="2" width="13.6640625" style="1" customWidth="1"/>
    <col min="3" max="3" width="20.6640625" style="1" customWidth="1"/>
    <col min="4" max="4" width="6" style="1" customWidth="1"/>
    <col min="5" max="5" width="20.6640625" style="1" customWidth="1"/>
    <col min="6" max="6" width="13.6640625" style="1" customWidth="1"/>
    <col min="7" max="7" width="4.1640625" style="1" customWidth="1"/>
    <col min="8" max="8" width="14.1640625" style="1" customWidth="1"/>
    <col min="9" max="16384" width="9.1640625" style="1"/>
  </cols>
  <sheetData>
    <row r="1" spans="1:8" ht="15.75" customHeight="1">
      <c r="A1" s="37"/>
      <c r="B1" s="269"/>
      <c r="C1" s="442" t="s">
        <v>73</v>
      </c>
      <c r="D1" s="443"/>
      <c r="E1" s="443"/>
      <c r="F1" s="443"/>
      <c r="G1" s="262"/>
      <c r="H1" s="263"/>
    </row>
    <row r="2" spans="1:8" ht="15" customHeight="1">
      <c r="B2" s="444"/>
      <c r="C2" s="443"/>
      <c r="D2" s="443"/>
      <c r="E2" s="443"/>
      <c r="F2" s="443"/>
      <c r="G2" s="270"/>
      <c r="H2" s="271"/>
    </row>
    <row r="3" spans="1:8" ht="14" customHeight="1">
      <c r="B3" s="445"/>
      <c r="C3" s="443"/>
      <c r="D3" s="443"/>
      <c r="E3" s="443"/>
      <c r="F3" s="443"/>
      <c r="G3" s="270"/>
      <c r="H3" s="212"/>
    </row>
    <row r="4" spans="1:8" s="2" customFormat="1" ht="16">
      <c r="B4" s="272"/>
      <c r="C4" s="272"/>
      <c r="D4" s="272"/>
      <c r="E4" s="265"/>
      <c r="F4" s="264"/>
      <c r="G4" s="264"/>
      <c r="H4" s="263"/>
    </row>
    <row r="5" spans="1:8" s="2" customFormat="1" ht="20">
      <c r="B5" s="446" t="s">
        <v>222</v>
      </c>
      <c r="C5" s="447"/>
      <c r="D5" s="447"/>
      <c r="E5" s="447"/>
      <c r="F5" s="447"/>
      <c r="G5" s="273"/>
      <c r="H5" s="263"/>
    </row>
    <row r="6" spans="1:8" s="2" customFormat="1" ht="20">
      <c r="B6" s="274"/>
      <c r="C6" s="275"/>
      <c r="D6" s="275"/>
      <c r="E6" s="264"/>
      <c r="F6" s="273"/>
      <c r="G6" s="273"/>
      <c r="H6" s="263"/>
    </row>
    <row r="7" spans="1:8" s="2" customFormat="1" ht="16">
      <c r="B7" s="427" t="s">
        <v>58</v>
      </c>
      <c r="C7" s="457" t="str">
        <f>+予算書!B6</f>
        <v>血液・輸血合同</v>
      </c>
      <c r="D7" s="452" t="s">
        <v>75</v>
      </c>
      <c r="E7" s="453"/>
      <c r="F7" s="454"/>
      <c r="G7" s="429"/>
      <c r="H7" s="276"/>
    </row>
    <row r="8" spans="1:8" s="2" customFormat="1" ht="14" customHeight="1">
      <c r="B8" s="428"/>
      <c r="C8" s="458"/>
      <c r="D8" s="455"/>
      <c r="E8" s="455"/>
      <c r="F8" s="456"/>
      <c r="G8" s="430"/>
      <c r="H8" s="277"/>
    </row>
    <row r="9" spans="1:8" s="2" customFormat="1" ht="14" customHeight="1">
      <c r="B9" s="439" t="s">
        <v>59</v>
      </c>
      <c r="C9" s="433" t="str">
        <f>+予算書!C12</f>
        <v>2020年 1月12日（日）　10：00 ～ 12：00</v>
      </c>
      <c r="D9" s="434"/>
      <c r="E9" s="434"/>
      <c r="F9" s="435"/>
      <c r="G9" s="431"/>
      <c r="H9" s="277"/>
    </row>
    <row r="10" spans="1:8" s="2" customFormat="1" ht="14" customHeight="1">
      <c r="B10" s="440"/>
      <c r="C10" s="436"/>
      <c r="D10" s="437"/>
      <c r="E10" s="437"/>
      <c r="F10" s="438"/>
      <c r="G10" s="432"/>
      <c r="H10" s="278"/>
    </row>
    <row r="11" spans="1:8" ht="15" customHeight="1">
      <c r="B11" s="423" t="s">
        <v>86</v>
      </c>
      <c r="C11" s="448"/>
      <c r="D11" s="448"/>
      <c r="E11" s="449"/>
      <c r="F11" s="279" t="s">
        <v>9</v>
      </c>
      <c r="G11" s="425" t="s">
        <v>11</v>
      </c>
      <c r="H11" s="426"/>
    </row>
    <row r="12" spans="1:8" ht="15" customHeight="1">
      <c r="B12" s="268" t="s">
        <v>95</v>
      </c>
      <c r="C12" s="280" t="str">
        <f>+予算書!C46</f>
        <v>乾　ゆう　214582</v>
      </c>
      <c r="D12" s="281" t="s">
        <v>74</v>
      </c>
      <c r="E12" s="282" t="s">
        <v>104</v>
      </c>
      <c r="F12" s="283" t="s">
        <v>54</v>
      </c>
      <c r="G12" s="418">
        <v>1000</v>
      </c>
      <c r="H12" s="419"/>
    </row>
    <row r="13" spans="1:8" ht="15" customHeight="1">
      <c r="B13" s="268" t="s">
        <v>61</v>
      </c>
      <c r="C13" s="284" t="str">
        <f>+予算書!D46</f>
        <v>岐阜</v>
      </c>
      <c r="D13" s="285"/>
      <c r="E13" s="286" t="str">
        <f>+予算書!F46</f>
        <v>多治見</v>
      </c>
      <c r="F13" s="283" t="s">
        <v>30</v>
      </c>
      <c r="G13" s="418">
        <f>+予算書!J46</f>
        <v>1600</v>
      </c>
      <c r="H13" s="419"/>
    </row>
    <row r="14" spans="1:8" ht="15" customHeight="1">
      <c r="B14" s="268" t="s">
        <v>61</v>
      </c>
      <c r="C14" s="284"/>
      <c r="D14" s="285"/>
      <c r="E14" s="286"/>
      <c r="F14" s="283" t="s">
        <v>30</v>
      </c>
      <c r="G14" s="418">
        <v>0</v>
      </c>
      <c r="H14" s="419"/>
    </row>
    <row r="15" spans="1:8" ht="15" customHeight="1">
      <c r="B15" s="268" t="s">
        <v>60</v>
      </c>
      <c r="C15" s="420"/>
      <c r="D15" s="421"/>
      <c r="E15" s="422"/>
      <c r="F15" s="283" t="s">
        <v>55</v>
      </c>
      <c r="G15" s="418">
        <v>0</v>
      </c>
      <c r="H15" s="419"/>
    </row>
    <row r="16" spans="1:8" ht="15" customHeight="1">
      <c r="B16" s="268" t="s">
        <v>71</v>
      </c>
      <c r="C16" s="420"/>
      <c r="D16" s="421"/>
      <c r="E16" s="422"/>
      <c r="F16" s="283" t="s">
        <v>56</v>
      </c>
      <c r="G16" s="418">
        <v>0</v>
      </c>
      <c r="H16" s="419"/>
    </row>
    <row r="17" spans="2:8" ht="15" customHeight="1">
      <c r="B17" s="268"/>
      <c r="C17" s="420"/>
      <c r="D17" s="421"/>
      <c r="E17" s="422"/>
      <c r="F17" s="283"/>
      <c r="G17" s="418">
        <v>0</v>
      </c>
      <c r="H17" s="419"/>
    </row>
    <row r="18" spans="2:8" ht="15" customHeight="1">
      <c r="B18" s="287"/>
      <c r="C18" s="239"/>
      <c r="D18" s="239"/>
      <c r="E18" s="239"/>
      <c r="F18" s="240" t="s">
        <v>72</v>
      </c>
      <c r="G18" s="450">
        <f>SUM(G12:G17)</f>
        <v>2600</v>
      </c>
      <c r="H18" s="451"/>
    </row>
    <row r="19" spans="2:8" ht="16" customHeight="1">
      <c r="B19" s="288"/>
      <c r="C19" s="241"/>
      <c r="D19" s="241"/>
      <c r="E19" s="242"/>
      <c r="F19" s="242"/>
      <c r="G19" s="242"/>
      <c r="H19" s="289"/>
    </row>
    <row r="20" spans="2:8" ht="25">
      <c r="B20" s="290" t="s">
        <v>63</v>
      </c>
      <c r="C20" s="220"/>
      <c r="D20" s="291" t="s">
        <v>64</v>
      </c>
      <c r="E20" s="220"/>
      <c r="F20" s="220"/>
      <c r="G20" s="220"/>
      <c r="H20" s="292"/>
    </row>
    <row r="21" spans="2:8" ht="16" customHeight="1">
      <c r="B21" s="293"/>
      <c r="C21" s="220"/>
      <c r="D21" s="220"/>
      <c r="E21" s="220"/>
      <c r="F21" s="220"/>
      <c r="G21" s="220"/>
      <c r="H21" s="292"/>
    </row>
    <row r="22" spans="2:8" ht="25">
      <c r="B22" s="294"/>
      <c r="C22" s="295" t="s">
        <v>66</v>
      </c>
      <c r="D22" s="296"/>
      <c r="E22" s="296"/>
      <c r="F22" s="297" t="s">
        <v>65</v>
      </c>
      <c r="G22" s="220"/>
      <c r="H22" s="292"/>
    </row>
    <row r="23" spans="2:8" ht="15">
      <c r="B23" s="293"/>
      <c r="C23" s="220"/>
      <c r="D23" s="220"/>
      <c r="E23" s="220"/>
      <c r="F23" s="220"/>
      <c r="G23" s="220"/>
      <c r="H23" s="292"/>
    </row>
    <row r="24" spans="2:8" ht="15">
      <c r="B24" s="293"/>
      <c r="C24" s="441" t="s">
        <v>67</v>
      </c>
      <c r="D24" s="441"/>
      <c r="E24" s="441"/>
      <c r="F24" s="441"/>
      <c r="G24" s="220"/>
      <c r="H24" s="292"/>
    </row>
    <row r="25" spans="2:8" ht="15">
      <c r="B25" s="293"/>
      <c r="C25" s="220"/>
      <c r="D25" s="220"/>
      <c r="E25" s="220"/>
      <c r="F25" s="220"/>
      <c r="G25" s="220"/>
      <c r="H25" s="292"/>
    </row>
    <row r="26" spans="2:8" ht="15">
      <c r="B26" s="293"/>
      <c r="C26" s="220"/>
      <c r="D26" s="220"/>
      <c r="E26" s="220"/>
      <c r="F26" s="220"/>
      <c r="G26" s="220"/>
      <c r="H26" s="292"/>
    </row>
    <row r="27" spans="2:8" ht="25">
      <c r="B27" s="293"/>
      <c r="C27" s="295" t="s">
        <v>68</v>
      </c>
      <c r="D27" s="296"/>
      <c r="E27" s="296"/>
      <c r="F27" s="297"/>
      <c r="G27" s="220"/>
      <c r="H27" s="298" t="s">
        <v>69</v>
      </c>
    </row>
    <row r="28" spans="2:8" ht="15">
      <c r="B28" s="299"/>
      <c r="C28" s="300"/>
      <c r="D28" s="300"/>
      <c r="E28" s="300"/>
      <c r="F28" s="300"/>
      <c r="G28" s="300"/>
      <c r="H28" s="301"/>
    </row>
    <row r="34" spans="1:8" ht="15.75" customHeight="1">
      <c r="A34" s="37"/>
      <c r="B34" s="269"/>
      <c r="C34" s="442" t="s">
        <v>73</v>
      </c>
      <c r="D34" s="443"/>
      <c r="E34" s="443"/>
      <c r="F34" s="443"/>
      <c r="G34" s="262"/>
      <c r="H34" s="263"/>
    </row>
    <row r="35" spans="1:8" ht="15" customHeight="1">
      <c r="B35" s="444"/>
      <c r="C35" s="443"/>
      <c r="D35" s="443"/>
      <c r="E35" s="443"/>
      <c r="F35" s="443"/>
      <c r="G35" s="270"/>
      <c r="H35" s="271"/>
    </row>
    <row r="36" spans="1:8" ht="14" customHeight="1">
      <c r="B36" s="445"/>
      <c r="C36" s="443"/>
      <c r="D36" s="443"/>
      <c r="E36" s="443"/>
      <c r="F36" s="443"/>
      <c r="G36" s="270"/>
      <c r="H36" s="212"/>
    </row>
    <row r="37" spans="1:8" s="2" customFormat="1" ht="16">
      <c r="B37" s="272"/>
      <c r="C37" s="272"/>
      <c r="D37" s="272"/>
      <c r="E37" s="265"/>
      <c r="F37" s="264"/>
      <c r="G37" s="264"/>
      <c r="H37" s="263"/>
    </row>
    <row r="38" spans="1:8" s="2" customFormat="1" ht="20">
      <c r="B38" s="446" t="s">
        <v>223</v>
      </c>
      <c r="C38" s="447"/>
      <c r="D38" s="447"/>
      <c r="E38" s="447"/>
      <c r="F38" s="447"/>
      <c r="G38" s="273"/>
      <c r="H38" s="263"/>
    </row>
    <row r="39" spans="1:8" s="2" customFormat="1" ht="20">
      <c r="B39" s="274"/>
      <c r="C39" s="275"/>
      <c r="D39" s="275"/>
      <c r="E39" s="264"/>
      <c r="F39" s="273"/>
      <c r="G39" s="273"/>
      <c r="H39" s="263"/>
    </row>
    <row r="40" spans="1:8" s="2" customFormat="1" ht="16">
      <c r="B40" s="427" t="s">
        <v>58</v>
      </c>
      <c r="C40" s="457" t="str">
        <f>+予算書!B6</f>
        <v>血液・輸血合同</v>
      </c>
      <c r="D40" s="452" t="s">
        <v>75</v>
      </c>
      <c r="E40" s="453"/>
      <c r="F40" s="454"/>
      <c r="G40" s="429" t="s">
        <v>57</v>
      </c>
      <c r="H40" s="276"/>
    </row>
    <row r="41" spans="1:8" s="2" customFormat="1" ht="14" customHeight="1">
      <c r="B41" s="428"/>
      <c r="C41" s="458"/>
      <c r="D41" s="455"/>
      <c r="E41" s="455"/>
      <c r="F41" s="456"/>
      <c r="G41" s="430"/>
      <c r="H41" s="277"/>
    </row>
    <row r="42" spans="1:8" s="2" customFormat="1" ht="14" customHeight="1">
      <c r="B42" s="439" t="s">
        <v>59</v>
      </c>
      <c r="C42" s="433" t="str">
        <f>+C9</f>
        <v>2020年 1月12日（日）　10：00 ～ 12：00</v>
      </c>
      <c r="D42" s="434"/>
      <c r="E42" s="434"/>
      <c r="F42" s="435"/>
      <c r="G42" s="431"/>
      <c r="H42" s="277"/>
    </row>
    <row r="43" spans="1:8" s="2" customFormat="1" ht="14" customHeight="1">
      <c r="B43" s="440"/>
      <c r="C43" s="436"/>
      <c r="D43" s="437"/>
      <c r="E43" s="437"/>
      <c r="F43" s="438"/>
      <c r="G43" s="432"/>
      <c r="H43" s="278"/>
    </row>
    <row r="44" spans="1:8" ht="15" customHeight="1">
      <c r="B44" s="423" t="s">
        <v>87</v>
      </c>
      <c r="C44" s="424"/>
      <c r="D44" s="424"/>
      <c r="E44" s="424"/>
      <c r="F44" s="279" t="s">
        <v>9</v>
      </c>
      <c r="G44" s="425" t="s">
        <v>11</v>
      </c>
      <c r="H44" s="426"/>
    </row>
    <row r="45" spans="1:8" ht="15" customHeight="1">
      <c r="B45" s="268" t="s">
        <v>95</v>
      </c>
      <c r="C45" s="280" t="str">
        <f>+予算書!C47</f>
        <v>樋口布抄子　214214</v>
      </c>
      <c r="D45" s="281" t="s">
        <v>74</v>
      </c>
      <c r="E45" s="282" t="s">
        <v>104</v>
      </c>
      <c r="F45" s="283" t="s">
        <v>54</v>
      </c>
      <c r="G45" s="418">
        <v>1000</v>
      </c>
      <c r="H45" s="419"/>
    </row>
    <row r="46" spans="1:8" ht="15" customHeight="1">
      <c r="B46" s="268" t="s">
        <v>61</v>
      </c>
      <c r="C46" s="284" t="str">
        <f>+予算書!D47</f>
        <v>可児</v>
      </c>
      <c r="D46" s="285"/>
      <c r="E46" s="286" t="str">
        <f>+予算書!F47</f>
        <v>多治見</v>
      </c>
      <c r="F46" s="283" t="s">
        <v>30</v>
      </c>
      <c r="G46" s="418">
        <f>+予算書!J47</f>
        <v>600</v>
      </c>
      <c r="H46" s="419"/>
    </row>
    <row r="47" spans="1:8" ht="15" customHeight="1">
      <c r="B47" s="268" t="s">
        <v>61</v>
      </c>
      <c r="C47" s="284"/>
      <c r="D47" s="285"/>
      <c r="E47" s="286"/>
      <c r="F47" s="283" t="s">
        <v>30</v>
      </c>
      <c r="G47" s="418">
        <v>0</v>
      </c>
      <c r="H47" s="419"/>
    </row>
    <row r="48" spans="1:8" ht="15" customHeight="1">
      <c r="B48" s="268" t="s">
        <v>60</v>
      </c>
      <c r="C48" s="420"/>
      <c r="D48" s="421"/>
      <c r="E48" s="422"/>
      <c r="F48" s="283" t="s">
        <v>55</v>
      </c>
      <c r="G48" s="418">
        <v>0</v>
      </c>
      <c r="H48" s="419"/>
    </row>
    <row r="49" spans="2:8" ht="15" customHeight="1">
      <c r="B49" s="268" t="s">
        <v>71</v>
      </c>
      <c r="C49" s="420"/>
      <c r="D49" s="421"/>
      <c r="E49" s="422"/>
      <c r="F49" s="283" t="s">
        <v>56</v>
      </c>
      <c r="G49" s="418">
        <v>0</v>
      </c>
      <c r="H49" s="419"/>
    </row>
    <row r="50" spans="2:8" ht="15" customHeight="1">
      <c r="B50" s="268"/>
      <c r="C50" s="420"/>
      <c r="D50" s="421"/>
      <c r="E50" s="422"/>
      <c r="F50" s="283"/>
      <c r="G50" s="418">
        <v>0</v>
      </c>
      <c r="H50" s="419"/>
    </row>
    <row r="51" spans="2:8" ht="15" customHeight="1">
      <c r="B51" s="287"/>
      <c r="C51" s="239"/>
      <c r="D51" s="239"/>
      <c r="E51" s="239"/>
      <c r="F51" s="240" t="s">
        <v>72</v>
      </c>
      <c r="G51" s="450">
        <f>SUM(G45:G50)</f>
        <v>1600</v>
      </c>
      <c r="H51" s="451"/>
    </row>
    <row r="52" spans="2:8" ht="16" customHeight="1">
      <c r="B52" s="288"/>
      <c r="C52" s="241"/>
      <c r="D52" s="241"/>
      <c r="E52" s="242"/>
      <c r="F52" s="242"/>
      <c r="G52" s="242"/>
      <c r="H52" s="289"/>
    </row>
    <row r="53" spans="2:8" ht="25">
      <c r="B53" s="290" t="s">
        <v>63</v>
      </c>
      <c r="C53" s="220"/>
      <c r="D53" s="291" t="s">
        <v>64</v>
      </c>
      <c r="E53" s="220"/>
      <c r="F53" s="220"/>
      <c r="G53" s="220"/>
      <c r="H53" s="292"/>
    </row>
    <row r="54" spans="2:8" ht="16" customHeight="1">
      <c r="B54" s="293"/>
      <c r="C54" s="220"/>
      <c r="D54" s="220"/>
      <c r="E54" s="220"/>
      <c r="F54" s="220"/>
      <c r="G54" s="220"/>
      <c r="H54" s="292"/>
    </row>
    <row r="55" spans="2:8" ht="25">
      <c r="B55" s="294"/>
      <c r="C55" s="295" t="s">
        <v>66</v>
      </c>
      <c r="D55" s="296"/>
      <c r="E55" s="296"/>
      <c r="F55" s="297" t="s">
        <v>65</v>
      </c>
      <c r="G55" s="220"/>
      <c r="H55" s="292"/>
    </row>
    <row r="56" spans="2:8" ht="15">
      <c r="B56" s="293"/>
      <c r="C56" s="220"/>
      <c r="D56" s="220"/>
      <c r="E56" s="220"/>
      <c r="F56" s="220"/>
      <c r="G56" s="220"/>
      <c r="H56" s="292"/>
    </row>
    <row r="57" spans="2:8" ht="15">
      <c r="B57" s="293"/>
      <c r="C57" s="441" t="s">
        <v>67</v>
      </c>
      <c r="D57" s="441"/>
      <c r="E57" s="441"/>
      <c r="F57" s="441"/>
      <c r="G57" s="220"/>
      <c r="H57" s="292"/>
    </row>
    <row r="58" spans="2:8" ht="15">
      <c r="B58" s="293"/>
      <c r="C58" s="220"/>
      <c r="D58" s="220"/>
      <c r="E58" s="220"/>
      <c r="F58" s="220"/>
      <c r="G58" s="220"/>
      <c r="H58" s="292"/>
    </row>
    <row r="59" spans="2:8" ht="15">
      <c r="B59" s="293"/>
      <c r="C59" s="220"/>
      <c r="D59" s="220"/>
      <c r="E59" s="220"/>
      <c r="F59" s="220"/>
      <c r="G59" s="220"/>
      <c r="H59" s="292"/>
    </row>
    <row r="60" spans="2:8" ht="25">
      <c r="B60" s="293"/>
      <c r="C60" s="295" t="s">
        <v>68</v>
      </c>
      <c r="D60" s="296"/>
      <c r="E60" s="296"/>
      <c r="F60" s="297"/>
      <c r="G60" s="220"/>
      <c r="H60" s="298" t="s">
        <v>69</v>
      </c>
    </row>
    <row r="61" spans="2:8" ht="15">
      <c r="B61" s="299"/>
      <c r="C61" s="300"/>
      <c r="D61" s="300"/>
      <c r="E61" s="300"/>
      <c r="F61" s="300"/>
      <c r="G61" s="300"/>
      <c r="H61" s="30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1"/>
  <sheetViews>
    <sheetView showGridLines="0" zoomScaleNormal="100" workbookViewId="0"/>
  </sheetViews>
  <sheetFormatPr baseColWidth="10" defaultColWidth="9.1640625" defaultRowHeight="14"/>
  <cols>
    <col min="1" max="1" width="9.1640625" style="1"/>
    <col min="2" max="2" width="13.6640625" style="1" customWidth="1"/>
    <col min="3" max="3" width="20.6640625" style="1" customWidth="1"/>
    <col min="4" max="4" width="6" style="1" customWidth="1"/>
    <col min="5" max="5" width="20.6640625" style="1" customWidth="1"/>
    <col min="6" max="6" width="13.6640625" style="1" customWidth="1"/>
    <col min="7" max="7" width="4.1640625" style="1" customWidth="1"/>
    <col min="8" max="8" width="14.1640625" style="1" customWidth="1"/>
    <col min="9" max="16384" width="9.1640625" style="1"/>
  </cols>
  <sheetData>
    <row r="1" spans="1:8" ht="15.75" customHeight="1">
      <c r="A1" s="37"/>
      <c r="B1" s="269"/>
      <c r="C1" s="442" t="s">
        <v>73</v>
      </c>
      <c r="D1" s="443"/>
      <c r="E1" s="443"/>
      <c r="F1" s="443"/>
      <c r="G1" s="262"/>
      <c r="H1" s="263"/>
    </row>
    <row r="2" spans="1:8" ht="15" customHeight="1">
      <c r="B2" s="444"/>
      <c r="C2" s="443"/>
      <c r="D2" s="443"/>
      <c r="E2" s="443"/>
      <c r="F2" s="443"/>
      <c r="G2" s="270"/>
      <c r="H2" s="271"/>
    </row>
    <row r="3" spans="1:8" ht="14" customHeight="1">
      <c r="B3" s="445"/>
      <c r="C3" s="443"/>
      <c r="D3" s="443"/>
      <c r="E3" s="443"/>
      <c r="F3" s="443"/>
      <c r="G3" s="270"/>
      <c r="H3" s="212"/>
    </row>
    <row r="4" spans="1:8" s="2" customFormat="1" ht="16">
      <c r="B4" s="272"/>
      <c r="C4" s="272"/>
      <c r="D4" s="272"/>
      <c r="E4" s="265"/>
      <c r="F4" s="264"/>
      <c r="G4" s="264"/>
      <c r="H4" s="263"/>
    </row>
    <row r="5" spans="1:8" s="2" customFormat="1" ht="20">
      <c r="B5" s="446" t="s">
        <v>223</v>
      </c>
      <c r="C5" s="447"/>
      <c r="D5" s="447"/>
      <c r="E5" s="447"/>
      <c r="F5" s="447"/>
      <c r="G5" s="273"/>
      <c r="H5" s="263"/>
    </row>
    <row r="6" spans="1:8" s="2" customFormat="1" ht="20">
      <c r="B6" s="274"/>
      <c r="C6" s="275"/>
      <c r="D6" s="275"/>
      <c r="E6" s="264"/>
      <c r="F6" s="273"/>
      <c r="G6" s="273"/>
      <c r="H6" s="263"/>
    </row>
    <row r="7" spans="1:8" s="2" customFormat="1" ht="16">
      <c r="B7" s="427" t="s">
        <v>58</v>
      </c>
      <c r="C7" s="457" t="str">
        <f>+予算書!B6</f>
        <v>血液・輸血合同</v>
      </c>
      <c r="D7" s="452" t="s">
        <v>75</v>
      </c>
      <c r="E7" s="453"/>
      <c r="F7" s="454"/>
      <c r="G7" s="429"/>
      <c r="H7" s="276"/>
    </row>
    <row r="8" spans="1:8" s="2" customFormat="1" ht="14" customHeight="1">
      <c r="B8" s="428"/>
      <c r="C8" s="458"/>
      <c r="D8" s="455"/>
      <c r="E8" s="455"/>
      <c r="F8" s="456"/>
      <c r="G8" s="430"/>
      <c r="H8" s="277"/>
    </row>
    <row r="9" spans="1:8" s="2" customFormat="1" ht="14" customHeight="1">
      <c r="B9" s="439" t="s">
        <v>59</v>
      </c>
      <c r="C9" s="433" t="str">
        <f>+予算書!C12</f>
        <v>2020年 1月12日（日）　10：00 ～ 12：00</v>
      </c>
      <c r="D9" s="434"/>
      <c r="E9" s="434"/>
      <c r="F9" s="435"/>
      <c r="G9" s="431"/>
      <c r="H9" s="277"/>
    </row>
    <row r="10" spans="1:8" s="2" customFormat="1" ht="14" customHeight="1">
      <c r="B10" s="440"/>
      <c r="C10" s="436"/>
      <c r="D10" s="437"/>
      <c r="E10" s="437"/>
      <c r="F10" s="438"/>
      <c r="G10" s="432"/>
      <c r="H10" s="278"/>
    </row>
    <row r="11" spans="1:8" ht="15" customHeight="1">
      <c r="B11" s="423" t="s">
        <v>86</v>
      </c>
      <c r="C11" s="424"/>
      <c r="D11" s="424"/>
      <c r="E11" s="424"/>
      <c r="F11" s="279" t="s">
        <v>9</v>
      </c>
      <c r="G11" s="425" t="s">
        <v>11</v>
      </c>
      <c r="H11" s="426"/>
    </row>
    <row r="12" spans="1:8" ht="15" customHeight="1">
      <c r="B12" s="268" t="s">
        <v>95</v>
      </c>
      <c r="C12" s="280">
        <f>+予算書!C48</f>
        <v>0</v>
      </c>
      <c r="D12" s="281" t="s">
        <v>74</v>
      </c>
      <c r="E12" s="282" t="s">
        <v>104</v>
      </c>
      <c r="F12" s="283" t="s">
        <v>54</v>
      </c>
      <c r="G12" s="418">
        <v>1000</v>
      </c>
      <c r="H12" s="419"/>
    </row>
    <row r="13" spans="1:8" ht="15" customHeight="1">
      <c r="B13" s="268" t="s">
        <v>61</v>
      </c>
      <c r="C13" s="284">
        <f>+予算書!D48</f>
        <v>0</v>
      </c>
      <c r="D13" s="285"/>
      <c r="E13" s="286">
        <f>+予算書!F48</f>
        <v>0</v>
      </c>
      <c r="F13" s="283" t="s">
        <v>30</v>
      </c>
      <c r="G13" s="418">
        <f>+予算書!J48</f>
        <v>0</v>
      </c>
      <c r="H13" s="419"/>
    </row>
    <row r="14" spans="1:8" ht="15" customHeight="1">
      <c r="B14" s="268" t="s">
        <v>61</v>
      </c>
      <c r="C14" s="284"/>
      <c r="D14" s="285"/>
      <c r="E14" s="286"/>
      <c r="F14" s="283" t="s">
        <v>30</v>
      </c>
      <c r="G14" s="418">
        <v>0</v>
      </c>
      <c r="H14" s="419"/>
    </row>
    <row r="15" spans="1:8" ht="15" customHeight="1">
      <c r="B15" s="268" t="s">
        <v>60</v>
      </c>
      <c r="C15" s="420"/>
      <c r="D15" s="421"/>
      <c r="E15" s="422"/>
      <c r="F15" s="283" t="s">
        <v>55</v>
      </c>
      <c r="G15" s="418">
        <v>0</v>
      </c>
      <c r="H15" s="419"/>
    </row>
    <row r="16" spans="1:8" ht="15" customHeight="1">
      <c r="B16" s="268" t="s">
        <v>71</v>
      </c>
      <c r="C16" s="420"/>
      <c r="D16" s="421"/>
      <c r="E16" s="422"/>
      <c r="F16" s="283" t="s">
        <v>56</v>
      </c>
      <c r="G16" s="418">
        <v>0</v>
      </c>
      <c r="H16" s="419"/>
    </row>
    <row r="17" spans="2:8" ht="15" customHeight="1">
      <c r="B17" s="268"/>
      <c r="C17" s="420"/>
      <c r="D17" s="421"/>
      <c r="E17" s="422"/>
      <c r="F17" s="283"/>
      <c r="G17" s="418">
        <v>0</v>
      </c>
      <c r="H17" s="419"/>
    </row>
    <row r="18" spans="2:8" ht="15" customHeight="1">
      <c r="B18" s="287"/>
      <c r="C18" s="239"/>
      <c r="D18" s="239"/>
      <c r="E18" s="239"/>
      <c r="F18" s="240" t="s">
        <v>80</v>
      </c>
      <c r="G18" s="450">
        <f>SUM(G12:G17)</f>
        <v>1000</v>
      </c>
      <c r="H18" s="451"/>
    </row>
    <row r="19" spans="2:8" ht="16" customHeight="1">
      <c r="B19" s="288"/>
      <c r="C19" s="241"/>
      <c r="D19" s="241"/>
      <c r="E19" s="242"/>
      <c r="F19" s="242"/>
      <c r="G19" s="242"/>
      <c r="H19" s="289"/>
    </row>
    <row r="20" spans="2:8" ht="25">
      <c r="B20" s="290" t="s">
        <v>63</v>
      </c>
      <c r="C20" s="220"/>
      <c r="D20" s="291" t="s">
        <v>64</v>
      </c>
      <c r="E20" s="220"/>
      <c r="F20" s="220"/>
      <c r="G20" s="220"/>
      <c r="H20" s="292"/>
    </row>
    <row r="21" spans="2:8" ht="16" customHeight="1">
      <c r="B21" s="293"/>
      <c r="C21" s="220"/>
      <c r="D21" s="220"/>
      <c r="E21" s="220"/>
      <c r="F21" s="220"/>
      <c r="G21" s="220"/>
      <c r="H21" s="292"/>
    </row>
    <row r="22" spans="2:8" ht="25">
      <c r="B22" s="294"/>
      <c r="C22" s="295" t="s">
        <v>66</v>
      </c>
      <c r="D22" s="296"/>
      <c r="E22" s="296"/>
      <c r="F22" s="297" t="s">
        <v>65</v>
      </c>
      <c r="G22" s="220"/>
      <c r="H22" s="292"/>
    </row>
    <row r="23" spans="2:8" ht="15">
      <c r="B23" s="293"/>
      <c r="C23" s="220"/>
      <c r="D23" s="220"/>
      <c r="E23" s="220"/>
      <c r="F23" s="220"/>
      <c r="G23" s="220"/>
      <c r="H23" s="292"/>
    </row>
    <row r="24" spans="2:8" ht="15">
      <c r="B24" s="293"/>
      <c r="C24" s="441" t="s">
        <v>67</v>
      </c>
      <c r="D24" s="441"/>
      <c r="E24" s="441"/>
      <c r="F24" s="441"/>
      <c r="G24" s="220"/>
      <c r="H24" s="292"/>
    </row>
    <row r="25" spans="2:8" ht="15">
      <c r="B25" s="293"/>
      <c r="C25" s="220"/>
      <c r="D25" s="220"/>
      <c r="E25" s="220"/>
      <c r="F25" s="220"/>
      <c r="G25" s="220"/>
      <c r="H25" s="292"/>
    </row>
    <row r="26" spans="2:8" ht="15">
      <c r="B26" s="293"/>
      <c r="C26" s="220"/>
      <c r="D26" s="220"/>
      <c r="E26" s="220"/>
      <c r="F26" s="220"/>
      <c r="G26" s="220"/>
      <c r="H26" s="292"/>
    </row>
    <row r="27" spans="2:8" ht="25">
      <c r="B27" s="293"/>
      <c r="C27" s="295" t="s">
        <v>68</v>
      </c>
      <c r="D27" s="296"/>
      <c r="E27" s="296"/>
      <c r="F27" s="297"/>
      <c r="G27" s="220"/>
      <c r="H27" s="298" t="s">
        <v>69</v>
      </c>
    </row>
    <row r="28" spans="2:8" ht="15">
      <c r="B28" s="299"/>
      <c r="C28" s="300"/>
      <c r="D28" s="300"/>
      <c r="E28" s="300"/>
      <c r="F28" s="300"/>
      <c r="G28" s="300"/>
      <c r="H28" s="301"/>
    </row>
    <row r="34" spans="1:8" ht="15.75" customHeight="1">
      <c r="A34" s="37"/>
      <c r="B34" s="269"/>
      <c r="C34" s="442" t="s">
        <v>73</v>
      </c>
      <c r="D34" s="443"/>
      <c r="E34" s="443"/>
      <c r="F34" s="443"/>
      <c r="G34" s="262"/>
      <c r="H34" s="263"/>
    </row>
    <row r="35" spans="1:8" ht="15" customHeight="1">
      <c r="B35" s="444"/>
      <c r="C35" s="443"/>
      <c r="D35" s="443"/>
      <c r="E35" s="443"/>
      <c r="F35" s="443"/>
      <c r="G35" s="270"/>
      <c r="H35" s="271"/>
    </row>
    <row r="36" spans="1:8" ht="14" customHeight="1">
      <c r="B36" s="445"/>
      <c r="C36" s="443"/>
      <c r="D36" s="443"/>
      <c r="E36" s="443"/>
      <c r="F36" s="443"/>
      <c r="G36" s="270"/>
      <c r="H36" s="212"/>
    </row>
    <row r="37" spans="1:8" s="2" customFormat="1" ht="16">
      <c r="B37" s="272"/>
      <c r="C37" s="272"/>
      <c r="D37" s="272"/>
      <c r="E37" s="265"/>
      <c r="F37" s="264"/>
      <c r="G37" s="264"/>
      <c r="H37" s="263"/>
    </row>
    <row r="38" spans="1:8" s="2" customFormat="1" ht="20">
      <c r="B38" s="446" t="s">
        <v>223</v>
      </c>
      <c r="C38" s="447"/>
      <c r="D38" s="447"/>
      <c r="E38" s="447"/>
      <c r="F38" s="447"/>
      <c r="G38" s="273"/>
      <c r="H38" s="263"/>
    </row>
    <row r="39" spans="1:8" s="2" customFormat="1" ht="20">
      <c r="B39" s="274"/>
      <c r="C39" s="275"/>
      <c r="D39" s="275"/>
      <c r="E39" s="264"/>
      <c r="F39" s="273"/>
      <c r="G39" s="273"/>
      <c r="H39" s="263"/>
    </row>
    <row r="40" spans="1:8" s="2" customFormat="1" ht="16">
      <c r="B40" s="427" t="s">
        <v>58</v>
      </c>
      <c r="C40" s="457" t="str">
        <f>+予算書!B6</f>
        <v>血液・輸血合同</v>
      </c>
      <c r="D40" s="452" t="s">
        <v>75</v>
      </c>
      <c r="E40" s="453"/>
      <c r="F40" s="454"/>
      <c r="G40" s="429" t="s">
        <v>57</v>
      </c>
      <c r="H40" s="276"/>
    </row>
    <row r="41" spans="1:8" s="2" customFormat="1" ht="14" customHeight="1">
      <c r="B41" s="428"/>
      <c r="C41" s="458"/>
      <c r="D41" s="455"/>
      <c r="E41" s="455"/>
      <c r="F41" s="456"/>
      <c r="G41" s="430"/>
      <c r="H41" s="277"/>
    </row>
    <row r="42" spans="1:8" s="2" customFormat="1" ht="14" customHeight="1">
      <c r="B42" s="439" t="s">
        <v>59</v>
      </c>
      <c r="C42" s="433" t="str">
        <f>+C9</f>
        <v>2020年 1月12日（日）　10：00 ～ 12：00</v>
      </c>
      <c r="D42" s="434"/>
      <c r="E42" s="434"/>
      <c r="F42" s="435"/>
      <c r="G42" s="431"/>
      <c r="H42" s="277"/>
    </row>
    <row r="43" spans="1:8" s="2" customFormat="1" ht="14" customHeight="1">
      <c r="B43" s="440"/>
      <c r="C43" s="436"/>
      <c r="D43" s="437"/>
      <c r="E43" s="437"/>
      <c r="F43" s="438"/>
      <c r="G43" s="432"/>
      <c r="H43" s="278"/>
    </row>
    <row r="44" spans="1:8" ht="15" customHeight="1">
      <c r="B44" s="423" t="s">
        <v>86</v>
      </c>
      <c r="C44" s="424"/>
      <c r="D44" s="424"/>
      <c r="E44" s="424"/>
      <c r="F44" s="279" t="s">
        <v>9</v>
      </c>
      <c r="G44" s="425" t="s">
        <v>11</v>
      </c>
      <c r="H44" s="426"/>
    </row>
    <row r="45" spans="1:8" ht="15" customHeight="1">
      <c r="B45" s="268" t="s">
        <v>95</v>
      </c>
      <c r="C45" s="280">
        <f>+予算書!C49</f>
        <v>0</v>
      </c>
      <c r="D45" s="281" t="s">
        <v>74</v>
      </c>
      <c r="E45" s="282" t="s">
        <v>104</v>
      </c>
      <c r="F45" s="283" t="s">
        <v>54</v>
      </c>
      <c r="G45" s="418">
        <v>1000</v>
      </c>
      <c r="H45" s="419"/>
    </row>
    <row r="46" spans="1:8" ht="15" customHeight="1">
      <c r="B46" s="268" t="s">
        <v>61</v>
      </c>
      <c r="C46" s="284">
        <f>+予算書!D49</f>
        <v>0</v>
      </c>
      <c r="D46" s="285"/>
      <c r="E46" s="286">
        <f>+予算書!F49</f>
        <v>0</v>
      </c>
      <c r="F46" s="283" t="s">
        <v>30</v>
      </c>
      <c r="G46" s="418">
        <f>+予算書!J49</f>
        <v>0</v>
      </c>
      <c r="H46" s="419"/>
    </row>
    <row r="47" spans="1:8" ht="15" customHeight="1">
      <c r="B47" s="268" t="s">
        <v>61</v>
      </c>
      <c r="C47" s="284"/>
      <c r="D47" s="285"/>
      <c r="E47" s="286"/>
      <c r="F47" s="283" t="s">
        <v>30</v>
      </c>
      <c r="G47" s="418">
        <v>0</v>
      </c>
      <c r="H47" s="419"/>
    </row>
    <row r="48" spans="1:8" ht="15" customHeight="1">
      <c r="B48" s="268" t="s">
        <v>60</v>
      </c>
      <c r="C48" s="420"/>
      <c r="D48" s="421"/>
      <c r="E48" s="422"/>
      <c r="F48" s="283" t="s">
        <v>55</v>
      </c>
      <c r="G48" s="418">
        <v>0</v>
      </c>
      <c r="H48" s="419"/>
    </row>
    <row r="49" spans="2:8" ht="15" customHeight="1">
      <c r="B49" s="268" t="s">
        <v>71</v>
      </c>
      <c r="C49" s="420"/>
      <c r="D49" s="421"/>
      <c r="E49" s="422"/>
      <c r="F49" s="283" t="s">
        <v>56</v>
      </c>
      <c r="G49" s="418">
        <v>0</v>
      </c>
      <c r="H49" s="419"/>
    </row>
    <row r="50" spans="2:8" ht="15" customHeight="1">
      <c r="B50" s="268"/>
      <c r="C50" s="420"/>
      <c r="D50" s="421"/>
      <c r="E50" s="422"/>
      <c r="F50" s="283"/>
      <c r="G50" s="418">
        <v>0</v>
      </c>
      <c r="H50" s="419"/>
    </row>
    <row r="51" spans="2:8" ht="15" customHeight="1">
      <c r="B51" s="287"/>
      <c r="C51" s="239"/>
      <c r="D51" s="239"/>
      <c r="E51" s="239"/>
      <c r="F51" s="240" t="s">
        <v>80</v>
      </c>
      <c r="G51" s="450">
        <f>SUM(G45:G50)</f>
        <v>1000</v>
      </c>
      <c r="H51" s="451"/>
    </row>
    <row r="52" spans="2:8" ht="16" customHeight="1">
      <c r="B52" s="288"/>
      <c r="C52" s="241"/>
      <c r="D52" s="241"/>
      <c r="E52" s="242"/>
      <c r="F52" s="242"/>
      <c r="G52" s="242"/>
      <c r="H52" s="289"/>
    </row>
    <row r="53" spans="2:8" ht="25">
      <c r="B53" s="290" t="s">
        <v>63</v>
      </c>
      <c r="C53" s="220"/>
      <c r="D53" s="291" t="s">
        <v>64</v>
      </c>
      <c r="E53" s="220"/>
      <c r="F53" s="220"/>
      <c r="G53" s="220"/>
      <c r="H53" s="292"/>
    </row>
    <row r="54" spans="2:8" ht="16" customHeight="1">
      <c r="B54" s="293"/>
      <c r="C54" s="220"/>
      <c r="D54" s="220"/>
      <c r="E54" s="220"/>
      <c r="F54" s="220"/>
      <c r="G54" s="220"/>
      <c r="H54" s="292"/>
    </row>
    <row r="55" spans="2:8" ht="25">
      <c r="B55" s="294"/>
      <c r="C55" s="295" t="s">
        <v>66</v>
      </c>
      <c r="D55" s="296"/>
      <c r="E55" s="296"/>
      <c r="F55" s="297" t="s">
        <v>65</v>
      </c>
      <c r="G55" s="220"/>
      <c r="H55" s="292"/>
    </row>
    <row r="56" spans="2:8" ht="15">
      <c r="B56" s="293"/>
      <c r="C56" s="220"/>
      <c r="D56" s="220"/>
      <c r="E56" s="220"/>
      <c r="F56" s="220"/>
      <c r="G56" s="220"/>
      <c r="H56" s="292"/>
    </row>
    <row r="57" spans="2:8" ht="15">
      <c r="B57" s="293"/>
      <c r="C57" s="441" t="s">
        <v>67</v>
      </c>
      <c r="D57" s="441"/>
      <c r="E57" s="441"/>
      <c r="F57" s="441"/>
      <c r="G57" s="220"/>
      <c r="H57" s="292"/>
    </row>
    <row r="58" spans="2:8" ht="15">
      <c r="B58" s="293"/>
      <c r="C58" s="220"/>
      <c r="D58" s="220"/>
      <c r="E58" s="220"/>
      <c r="F58" s="220"/>
      <c r="G58" s="220"/>
      <c r="H58" s="292"/>
    </row>
    <row r="59" spans="2:8" ht="15">
      <c r="B59" s="293"/>
      <c r="C59" s="220"/>
      <c r="D59" s="220"/>
      <c r="E59" s="220"/>
      <c r="F59" s="220"/>
      <c r="G59" s="220"/>
      <c r="H59" s="292"/>
    </row>
    <row r="60" spans="2:8" ht="25">
      <c r="B60" s="293"/>
      <c r="C60" s="295" t="s">
        <v>68</v>
      </c>
      <c r="D60" s="296"/>
      <c r="E60" s="296"/>
      <c r="F60" s="297"/>
      <c r="G60" s="220"/>
      <c r="H60" s="298" t="s">
        <v>69</v>
      </c>
    </row>
    <row r="61" spans="2:8" ht="15">
      <c r="B61" s="299"/>
      <c r="C61" s="300"/>
      <c r="D61" s="300"/>
      <c r="E61" s="300"/>
      <c r="F61" s="300"/>
      <c r="G61" s="300"/>
      <c r="H61" s="30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Microsoft Office User</cp:lastModifiedBy>
  <cp:lastPrinted>2018-06-21T00:58:29Z</cp:lastPrinted>
  <dcterms:created xsi:type="dcterms:W3CDTF">2006-01-23T19:37:33Z</dcterms:created>
  <dcterms:modified xsi:type="dcterms:W3CDTF">2020-01-24T05:45:46Z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