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班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0">'班長日当'!$A$1:$I$65</definedName>
    <definedName name="_xlnm.Print_Area" localSheetId="1">'予算書'!$B$1:$K$58</definedName>
  </definedNames>
  <calcPr fullCalcOnLoad="1"/>
</workbook>
</file>

<file path=xl/sharedStrings.xml><?xml version="1.0" encoding="utf-8"?>
<sst xmlns="http://schemas.openxmlformats.org/spreadsheetml/2006/main" count="892" uniqueCount="291">
  <si>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</si>
  <si>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</si>
  <si>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</si>
  <si>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</si>
  <si>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</si>
  <si>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</si>
  <si>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</si>
  <si>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</si>
  <si>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</si>
  <si>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</si>
  <si>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</si>
  <si>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</si>
  <si>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</si>
  <si>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</si>
  <si>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</si>
  <si>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</si>
  <si>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</si>
  <si>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</si>
  <si>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</si>
  <si>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</si>
  <si>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</si>
  <si>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</si>
  <si>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</si>
  <si>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</si>
  <si>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</si>
  <si>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</si>
  <si>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</si>
  <si>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</si>
  <si>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</si>
  <si>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</si>
  <si>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</si>
  <si>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</si>
  <si>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</si>
  <si>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</si>
  <si>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</si>
  <si>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</si>
  <si>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</si>
  <si>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</si>
  <si>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</si>
  <si>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</si>
  <si>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</si>
  <si>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</si>
  <si>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</si>
  <si>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</si>
  <si>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</si>
  <si>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</si>
  <si>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</si>
  <si>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</si>
  <si>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</si>
  <si>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</si>
  <si>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</si>
  <si>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</si>
  <si>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</si>
  <si>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</si>
  <si>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</si>
  <si>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</si>
  <si>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</si>
  <si>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</si>
  <si>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</si>
  <si>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</si>
  <si>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</si>
  <si>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</si>
  <si>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</si>
  <si>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</si>
  <si>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</si>
  <si>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</si>
  <si>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</si>
  <si>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</si>
  <si>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</si>
  <si>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</si>
  <si>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</si>
  <si>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</si>
  <si>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</si>
  <si>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</si>
  <si>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</si>
  <si>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</si>
  <si>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</si>
  <si>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</si>
  <si>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</si>
  <si>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</si>
  <si>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</si>
  <si>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</si>
  <si>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</si>
  <si>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</si>
  <si>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</si>
  <si>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</si>
  <si>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</si>
  <si>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</si>
  <si>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</si>
  <si>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</si>
  <si>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</si>
  <si>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</si>
  <si>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</si>
  <si>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</si>
  <si>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</si>
  <si>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</si>
  <si>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</si>
  <si>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</si>
  <si>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</si>
  <si>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</si>
  <si>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</si>
  <si>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</si>
  <si>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</si>
  <si>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</si>
  <si>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</si>
  <si>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</si>
  <si>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</si>
  <si>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</si>
  <si>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</si>
  <si>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</si>
  <si>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</si>
  <si>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</si>
  <si>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</si>
  <si>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</si>
  <si>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</si>
  <si>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</si>
  <si>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</si>
  <si>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</si>
  <si>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</si>
  <si>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</si>
  <si>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</si>
  <si>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</si>
  <si>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</si>
  <si>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</si>
  <si>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</si>
  <si>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</si>
  <si>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</si>
  <si>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</si>
  <si>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</si>
  <si>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</si>
  <si>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</si>
  <si>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</si>
  <si>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</si>
  <si>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</si>
  <si>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</si>
  <si>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</si>
  <si>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</si>
  <si>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</si>
  <si>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</si>
  <si>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</si>
  <si>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</si>
  <si>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</si>
  <si>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</si>
  <si>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</si>
  <si>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</si>
  <si>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</si>
  <si>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</si>
  <si>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</si>
  <si>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</si>
  <si>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</si>
  <si>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</si>
  <si>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</si>
  <si>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</si>
  <si>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</si>
  <si>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</si>
  <si>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</si>
  <si>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</si>
  <si>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</si>
  <si>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</si>
  <si>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</si>
  <si>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</si>
  <si>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</si>
  <si>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</si>
  <si>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</si>
  <si>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</si>
  <si>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</si>
  <si>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</si>
  <si>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</si>
  <si>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</si>
  <si>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</si>
  <si>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</si>
  <si>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</si>
  <si>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</si>
  <si>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</si>
  <si>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</si>
  <si>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</si>
  <si>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</si>
  <si>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</si>
  <si>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</si>
  <si>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</si>
  <si>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</si>
  <si>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</si>
  <si>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</si>
  <si>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</si>
  <si>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</si>
  <si>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</si>
  <si>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</si>
  <si>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</si>
  <si>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</si>
  <si>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</si>
  <si>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</si>
  <si>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</si>
  <si>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</si>
  <si>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</si>
  <si>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</si>
  <si>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</si>
  <si>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</si>
  <si>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</si>
  <si>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</si>
  <si>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</si>
  <si>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</si>
  <si>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</si>
  <si>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</si>
  <si>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</si>
  <si>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</si>
  <si>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</si>
  <si>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</si>
  <si>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</si>
  <si>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</si>
  <si>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</si>
  <si>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</si>
  <si>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</si>
  <si>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</si>
  <si>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</si>
  <si>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</si>
  <si>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</si>
  <si>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</si>
  <si>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</si>
  <si>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</si>
  <si>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</si>
  <si>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</si>
  <si>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</si>
  <si>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</si>
  <si>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</si>
  <si>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</si>
  <si>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</si>
  <si>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</si>
  <si>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</si>
  <si>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</si>
  <si>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</si>
  <si>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</si>
  <si>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</si>
  <si>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</si>
  <si>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</si>
  <si>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</si>
  <si>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</si>
  <si>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</si>
  <si>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</si>
  <si>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</si>
  <si>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</si>
  <si>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</si>
  <si>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</si>
  <si>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</si>
  <si>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</si>
  <si>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</si>
  <si>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</si>
  <si>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</si>
  <si>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</si>
  <si>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会員講師1名　日当　各1,000円</t>
  </si>
  <si>
    <t>会員講師１名　交通費　合計</t>
  </si>
  <si>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</si>
  <si>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</si>
  <si>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</si>
  <si>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</si>
  <si>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</si>
  <si>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</si>
  <si>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</si>
  <si>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</si>
  <si>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</si>
  <si>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</si>
  <si>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</si>
  <si>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</si>
  <si>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</si>
  <si>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学術部発2号</t>
  </si>
  <si>
    <t>臨床微生物部門長</t>
  </si>
  <si>
    <t>中山　麻美</t>
  </si>
  <si>
    <t>臨床微生物部</t>
  </si>
  <si>
    <t>大垣市民病院　地下予備室</t>
  </si>
  <si>
    <t>1）学会レビュー 　（講師：敬称略）</t>
  </si>
  <si>
    <t>　2）「平成26年度 臨床微生物部門の活動について」</t>
  </si>
  <si>
    <t xml:space="preserve">岐阜大学医学部附属病院　中山 麻美 　・　岐阜医療科学大学　中山 章文 　・　大垣市民病院　浅野 麻衣 </t>
  </si>
  <si>
    <t xml:space="preserve">土岐市立総合病院　堀部 充代 　・　JA岐阜厚生連中濃厚生病院　桂川 晃一 　・　大垣市民病院　後藤 孝司 </t>
  </si>
  <si>
    <t>会員講師0名　交通費　合計</t>
  </si>
  <si>
    <t>一26微</t>
  </si>
  <si>
    <t>平成26年 4月19日（土）　14：30 ～ 17：00　</t>
  </si>
  <si>
    <t>大垣市民病院　浅野 裕子  総合司会　県立多治見病院　八島 繁子</t>
  </si>
  <si>
    <t>八島 繁子</t>
  </si>
  <si>
    <t>お茶代</t>
  </si>
  <si>
    <t>大垣市</t>
  </si>
  <si>
    <t xml:space="preserve">中山 章文 </t>
  </si>
  <si>
    <t>浅野 麻衣</t>
  </si>
  <si>
    <t>堀部 充代</t>
  </si>
  <si>
    <t>桂川 晃一</t>
  </si>
  <si>
    <t>後藤 孝司</t>
  </si>
  <si>
    <t>浅野 裕子</t>
  </si>
  <si>
    <t>会員講師７</t>
  </si>
  <si>
    <t>大垣市</t>
  </si>
  <si>
    <t>大垣市</t>
  </si>
  <si>
    <t>岐阜市</t>
  </si>
  <si>
    <t>中濃</t>
  </si>
  <si>
    <t>会員講師7名　日当　各1,000円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</si>
</sst>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6">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3" borderId="0" applyNumberFormat="0" applyBorder="0" applyAlignment="0" applyProtection="0"/>
    <xf numFmtId="0" fontId="28" fillId="0" borderId="0">
      <alignment/>
      <protection/>
    </xf>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1" borderId="0" applyNumberFormat="0" applyBorder="0" applyAlignment="0" applyProtection="0"/>
    <xf numFmtId="0" fontId="69" fillId="15" borderId="0" applyNumberFormat="0" applyBorder="0" applyAlignment="0" applyProtection="0"/>
    <xf numFmtId="0" fontId="70" fillId="0" borderId="0" applyNumberFormat="0" applyFill="0" applyBorder="0" applyAlignment="0" applyProtection="0"/>
    <xf numFmtId="0" fontId="71" fillId="16" borderId="1" applyNumberFormat="0" applyAlignment="0" applyProtection="0"/>
    <xf numFmtId="0" fontId="72"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3" fillId="0" borderId="3" applyNumberFormat="0" applyFill="0" applyAlignment="0" applyProtection="0"/>
    <xf numFmtId="0" fontId="74" fillId="17" borderId="0" applyNumberFormat="0" applyBorder="0" applyAlignment="0" applyProtection="0"/>
    <xf numFmtId="0" fontId="75" fillId="18" borderId="4" applyNumberFormat="0" applyAlignment="0" applyProtection="0"/>
    <xf numFmtId="0" fontId="7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18" borderId="9" applyNumberFormat="0" applyAlignment="0" applyProtection="0"/>
    <xf numFmtId="0" fontId="8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3" fillId="3" borderId="4" applyNumberFormat="0" applyAlignment="0" applyProtection="0"/>
    <xf numFmtId="0" fontId="34" fillId="0" borderId="0" applyNumberFormat="0" applyFill="0" applyBorder="0" applyAlignment="0" applyProtection="0"/>
    <xf numFmtId="0" fontId="84" fillId="19" borderId="0" applyNumberFormat="0" applyBorder="0" applyAlignment="0" applyProtection="0"/>
  </cellStyleXfs>
  <cellXfs count="40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0" fontId="25" fillId="0" borderId="0" xfId="0" applyFont="1" applyAlignment="1">
      <alignment horizontal="center"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0" fontId="57" fillId="23" borderId="64" xfId="0" applyFont="1" applyFill="1" applyBorder="1" applyAlignment="1">
      <alignment/>
    </xf>
    <xf numFmtId="41" fontId="57" fillId="23" borderId="65" xfId="50" applyFont="1" applyFill="1" applyBorder="1" applyAlignment="1">
      <alignment vertical="center"/>
    </xf>
    <xf numFmtId="41" fontId="57" fillId="21" borderId="66" xfId="50" applyFont="1" applyFill="1" applyBorder="1" applyAlignment="1" applyProtection="1">
      <alignment vertical="center"/>
      <protection locked="0"/>
    </xf>
    <xf numFmtId="0" fontId="57" fillId="23" borderId="67" xfId="0" applyFont="1" applyFill="1" applyBorder="1" applyAlignment="1">
      <alignment/>
    </xf>
    <xf numFmtId="0" fontId="57" fillId="23" borderId="68" xfId="0" applyFont="1" applyFill="1" applyBorder="1" applyAlignment="1">
      <alignment/>
    </xf>
    <xf numFmtId="0" fontId="59" fillId="24" borderId="69" xfId="0" applyFont="1" applyFill="1" applyBorder="1" applyAlignment="1">
      <alignment/>
    </xf>
    <xf numFmtId="41" fontId="64" fillId="24" borderId="62" xfId="50" applyFont="1" applyFill="1" applyBorder="1" applyAlignment="1">
      <alignment vertical="center"/>
    </xf>
    <xf numFmtId="0" fontId="57" fillId="23" borderId="70" xfId="0" applyFont="1" applyFill="1" applyBorder="1" applyAlignment="1">
      <alignment/>
    </xf>
    <xf numFmtId="0" fontId="57" fillId="23" borderId="71" xfId="0" applyFont="1" applyFill="1" applyBorder="1" applyAlignment="1">
      <alignment/>
    </xf>
    <xf numFmtId="41" fontId="57" fillId="23" borderId="72" xfId="50" applyFont="1" applyFill="1" applyBorder="1" applyAlignment="1">
      <alignment vertical="center"/>
    </xf>
    <xf numFmtId="41" fontId="57" fillId="5" borderId="56"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0" fontId="2" fillId="0" borderId="24" xfId="0" applyFont="1" applyBorder="1" applyAlignment="1">
      <alignment vertical="center"/>
    </xf>
    <xf numFmtId="0" fontId="22" fillId="0" borderId="0" xfId="0" applyFont="1" applyBorder="1" applyAlignment="1">
      <alignment horizontal="right" vertical="center"/>
    </xf>
    <xf numFmtId="0" fontId="21" fillId="18" borderId="28"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0" fillId="0" borderId="73" xfId="0" applyBorder="1" applyAlignment="1">
      <alignment/>
    </xf>
    <xf numFmtId="14" fontId="20" fillId="0" borderId="74" xfId="0" applyNumberFormat="1" applyFont="1" applyBorder="1" applyAlignment="1">
      <alignment horizont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0" borderId="74" xfId="0" applyFont="1" applyBorder="1" applyAlignment="1">
      <alignment horizontal="center" shrinkToFit="1"/>
    </xf>
    <xf numFmtId="0" fontId="0" fillId="0" borderId="73" xfId="0" applyBorder="1" applyAlignment="1">
      <alignment horizontal="center" shrinkToFit="1"/>
    </xf>
    <xf numFmtId="0" fontId="3" fillId="0" borderId="74" xfId="0" applyFont="1" applyBorder="1" applyAlignment="1">
      <alignment/>
    </xf>
    <xf numFmtId="0" fontId="19" fillId="0" borderId="0" xfId="0" applyFont="1" applyBorder="1" applyAlignment="1">
      <alignment horizontal="righ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0" fillId="18"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5"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6" xfId="50" applyFont="1" applyBorder="1" applyAlignment="1">
      <alignment horizontal="left" vertical="center" wrapText="1"/>
    </xf>
    <xf numFmtId="0" fontId="0" fillId="0" borderId="77" xfId="0" applyBorder="1" applyAlignment="1">
      <alignment/>
    </xf>
    <xf numFmtId="0" fontId="0" fillId="0" borderId="78"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197" fontId="9" fillId="6" borderId="47" xfId="0" applyNumberFormat="1" applyFont="1" applyFill="1" applyBorder="1" applyAlignment="1">
      <alignment vertical="center"/>
    </xf>
    <xf numFmtId="0" fontId="0" fillId="0" borderId="79"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0"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1"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21" fillId="0" borderId="85" xfId="0" applyFont="1" applyBorder="1" applyAlignment="1">
      <alignment horizontal="center" vertical="center"/>
    </xf>
    <xf numFmtId="0" fontId="0" fillId="0" borderId="86"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7"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17" fillId="6" borderId="88" xfId="0" applyFont="1" applyFill="1" applyBorder="1" applyAlignment="1">
      <alignment horizontal="center" vertical="center" wrapText="1"/>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14" fillId="10" borderId="52" xfId="0" applyFont="1" applyFill="1" applyBorder="1" applyAlignment="1">
      <alignment horizontal="center" vertical="center"/>
    </xf>
    <xf numFmtId="0" fontId="0" fillId="0" borderId="92" xfId="0" applyBorder="1" applyAlignment="1">
      <alignment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xf numFmtId="203" fontId="16" fillId="0" borderId="0" xfId="0" applyNumberFormat="1"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3" t="s">
        <v>183</v>
      </c>
      <c r="B1" s="304"/>
      <c r="C1" s="304"/>
      <c r="D1" s="304"/>
      <c r="E1" s="304"/>
      <c r="F1" s="304"/>
      <c r="G1" s="304"/>
      <c r="H1" s="304"/>
      <c r="I1" s="304"/>
    </row>
    <row r="3" spans="1:9" ht="24.75" customHeight="1">
      <c r="A3" s="148"/>
      <c r="B3" s="148" t="s">
        <v>134</v>
      </c>
      <c r="C3" s="151" t="str">
        <f>+'予算書'!B6</f>
        <v>臨床微生物部</v>
      </c>
      <c r="D3" s="301" t="s">
        <v>137</v>
      </c>
      <c r="E3" s="302"/>
      <c r="F3" s="302"/>
      <c r="G3" s="302"/>
      <c r="H3" s="302"/>
      <c r="I3" s="302"/>
    </row>
    <row r="4" spans="1:9" ht="24.75" customHeight="1">
      <c r="A4" s="149"/>
      <c r="B4" s="148" t="s">
        <v>154</v>
      </c>
      <c r="C4" s="149" t="str">
        <f>+'予算書'!C11</f>
        <v>平成26年 4月19日（土）　14：30 ～ 17：00　</v>
      </c>
      <c r="D4" s="149"/>
      <c r="E4" s="149"/>
      <c r="F4" s="149"/>
      <c r="G4" s="150"/>
      <c r="H4" s="149"/>
      <c r="I4" s="149"/>
    </row>
    <row r="5" spans="1:9" ht="24.75" customHeight="1">
      <c r="A5" s="149"/>
      <c r="B5" s="148" t="s">
        <v>155</v>
      </c>
      <c r="C5" s="149" t="str">
        <f>+'予算書'!C12</f>
        <v>大垣市民病院　地下予備室</v>
      </c>
      <c r="D5" s="149"/>
      <c r="E5" s="149"/>
      <c r="F5" s="149"/>
      <c r="G5" s="150"/>
      <c r="H5" s="149"/>
      <c r="I5" s="149"/>
    </row>
    <row r="6" spans="1:9" ht="24.75" customHeight="1">
      <c r="A6" s="149"/>
      <c r="B6" s="148" t="s">
        <v>156</v>
      </c>
      <c r="C6" s="307" t="str">
        <f>+'予算書'!C13</f>
        <v>1）学会レビュー 　（講師：敬称略）</v>
      </c>
      <c r="D6" s="308"/>
      <c r="E6" s="308"/>
      <c r="F6" s="308"/>
      <c r="G6" s="308"/>
      <c r="H6" s="308"/>
      <c r="I6" s="308"/>
    </row>
    <row r="7" spans="1:9" ht="9.75" customHeight="1">
      <c r="A7" s="149"/>
      <c r="B7" s="149"/>
      <c r="C7" s="149"/>
      <c r="D7" s="149"/>
      <c r="E7" s="149"/>
      <c r="F7" s="149"/>
      <c r="G7" s="150"/>
      <c r="H7" s="151"/>
      <c r="I7" s="151"/>
    </row>
    <row r="8" spans="1:9" ht="24.75" customHeight="1">
      <c r="A8" s="156" t="s">
        <v>138</v>
      </c>
      <c r="B8" s="156" t="s">
        <v>135</v>
      </c>
      <c r="C8" s="156" t="s">
        <v>136</v>
      </c>
      <c r="D8" s="305" t="s">
        <v>144</v>
      </c>
      <c r="E8" s="306"/>
      <c r="F8" s="159" t="s">
        <v>142</v>
      </c>
      <c r="G8" s="161" t="s">
        <v>143</v>
      </c>
      <c r="H8" s="158" t="s">
        <v>140</v>
      </c>
      <c r="I8" s="158" t="s">
        <v>141</v>
      </c>
    </row>
    <row r="9" spans="1:9" ht="28.5" customHeight="1">
      <c r="A9" s="152">
        <v>1</v>
      </c>
      <c r="B9" s="153"/>
      <c r="C9" s="154"/>
      <c r="D9" s="299"/>
      <c r="E9" s="300"/>
      <c r="F9" s="160" t="s">
        <v>273</v>
      </c>
      <c r="G9" s="157"/>
      <c r="H9" s="157" t="s">
        <v>139</v>
      </c>
      <c r="I9" s="157" t="s">
        <v>139</v>
      </c>
    </row>
    <row r="10" spans="1:9" ht="28.5" customHeight="1">
      <c r="A10" s="152">
        <v>2</v>
      </c>
      <c r="B10" s="153"/>
      <c r="C10" s="154"/>
      <c r="D10" s="299"/>
      <c r="E10" s="300"/>
      <c r="F10" s="160" t="str">
        <f>+$F$9</f>
        <v>一26微</v>
      </c>
      <c r="G10" s="157"/>
      <c r="H10" s="157" t="s">
        <v>139</v>
      </c>
      <c r="I10" s="157" t="s">
        <v>139</v>
      </c>
    </row>
    <row r="11" spans="1:9" ht="28.5" customHeight="1">
      <c r="A11" s="152">
        <v>3</v>
      </c>
      <c r="B11" s="153"/>
      <c r="C11" s="154"/>
      <c r="D11" s="299"/>
      <c r="E11" s="300"/>
      <c r="F11" s="160" t="str">
        <f aca="true" t="shared" si="0" ref="F11:F38">+$F$9</f>
        <v>一26微</v>
      </c>
      <c r="G11" s="157"/>
      <c r="H11" s="157" t="s">
        <v>139</v>
      </c>
      <c r="I11" s="157" t="s">
        <v>139</v>
      </c>
    </row>
    <row r="12" spans="1:9" ht="28.5" customHeight="1">
      <c r="A12" s="152">
        <v>4</v>
      </c>
      <c r="B12" s="153"/>
      <c r="C12" s="154"/>
      <c r="D12" s="299"/>
      <c r="E12" s="300"/>
      <c r="F12" s="160" t="str">
        <f t="shared" si="0"/>
        <v>一26微</v>
      </c>
      <c r="G12" s="157"/>
      <c r="H12" s="157" t="s">
        <v>139</v>
      </c>
      <c r="I12" s="157" t="s">
        <v>139</v>
      </c>
    </row>
    <row r="13" spans="1:9" ht="28.5" customHeight="1">
      <c r="A13" s="152">
        <v>5</v>
      </c>
      <c r="B13" s="153"/>
      <c r="C13" s="154"/>
      <c r="D13" s="299"/>
      <c r="E13" s="300"/>
      <c r="F13" s="160" t="str">
        <f t="shared" si="0"/>
        <v>一26微</v>
      </c>
      <c r="G13" s="157"/>
      <c r="H13" s="157" t="s">
        <v>139</v>
      </c>
      <c r="I13" s="157" t="s">
        <v>139</v>
      </c>
    </row>
    <row r="14" spans="1:9" ht="28.5" customHeight="1">
      <c r="A14" s="152">
        <v>6</v>
      </c>
      <c r="B14" s="153"/>
      <c r="C14" s="154"/>
      <c r="D14" s="299"/>
      <c r="E14" s="300"/>
      <c r="F14" s="160" t="str">
        <f t="shared" si="0"/>
        <v>一26微</v>
      </c>
      <c r="G14" s="157"/>
      <c r="H14" s="157" t="s">
        <v>139</v>
      </c>
      <c r="I14" s="157" t="s">
        <v>139</v>
      </c>
    </row>
    <row r="15" spans="1:9" ht="28.5" customHeight="1">
      <c r="A15" s="152">
        <v>7</v>
      </c>
      <c r="B15" s="153"/>
      <c r="C15" s="154"/>
      <c r="D15" s="299"/>
      <c r="E15" s="300"/>
      <c r="F15" s="160" t="str">
        <f t="shared" si="0"/>
        <v>一26微</v>
      </c>
      <c r="G15" s="157"/>
      <c r="H15" s="157" t="s">
        <v>139</v>
      </c>
      <c r="I15" s="157" t="s">
        <v>139</v>
      </c>
    </row>
    <row r="16" spans="1:9" ht="28.5" customHeight="1">
      <c r="A16" s="152">
        <v>8</v>
      </c>
      <c r="B16" s="153"/>
      <c r="C16" s="154"/>
      <c r="D16" s="299"/>
      <c r="E16" s="300"/>
      <c r="F16" s="160" t="str">
        <f t="shared" si="0"/>
        <v>一26微</v>
      </c>
      <c r="G16" s="157"/>
      <c r="H16" s="157" t="s">
        <v>139</v>
      </c>
      <c r="I16" s="157" t="s">
        <v>139</v>
      </c>
    </row>
    <row r="17" spans="1:9" ht="28.5" customHeight="1">
      <c r="A17" s="152">
        <v>9</v>
      </c>
      <c r="B17" s="153"/>
      <c r="C17" s="154"/>
      <c r="D17" s="299"/>
      <c r="E17" s="300"/>
      <c r="F17" s="160" t="str">
        <f t="shared" si="0"/>
        <v>一26微</v>
      </c>
      <c r="G17" s="157"/>
      <c r="H17" s="157" t="s">
        <v>139</v>
      </c>
      <c r="I17" s="157" t="s">
        <v>139</v>
      </c>
    </row>
    <row r="18" spans="1:9" ht="28.5" customHeight="1">
      <c r="A18" s="152">
        <v>10</v>
      </c>
      <c r="B18" s="153"/>
      <c r="C18" s="154"/>
      <c r="D18" s="299"/>
      <c r="E18" s="300"/>
      <c r="F18" s="160" t="str">
        <f t="shared" si="0"/>
        <v>一26微</v>
      </c>
      <c r="G18" s="157"/>
      <c r="H18" s="157" t="s">
        <v>139</v>
      </c>
      <c r="I18" s="157" t="s">
        <v>139</v>
      </c>
    </row>
    <row r="19" spans="1:9" ht="28.5" customHeight="1">
      <c r="A19" s="152">
        <v>11</v>
      </c>
      <c r="B19" s="153"/>
      <c r="C19" s="154"/>
      <c r="D19" s="299"/>
      <c r="E19" s="300"/>
      <c r="F19" s="160" t="str">
        <f t="shared" si="0"/>
        <v>一26微</v>
      </c>
      <c r="G19" s="157"/>
      <c r="H19" s="157" t="s">
        <v>139</v>
      </c>
      <c r="I19" s="157" t="s">
        <v>139</v>
      </c>
    </row>
    <row r="20" spans="1:9" ht="28.5" customHeight="1">
      <c r="A20" s="152">
        <v>12</v>
      </c>
      <c r="B20" s="153"/>
      <c r="C20" s="154"/>
      <c r="D20" s="299"/>
      <c r="E20" s="300"/>
      <c r="F20" s="160" t="str">
        <f t="shared" si="0"/>
        <v>一26微</v>
      </c>
      <c r="G20" s="157"/>
      <c r="H20" s="157" t="s">
        <v>139</v>
      </c>
      <c r="I20" s="157" t="s">
        <v>139</v>
      </c>
    </row>
    <row r="21" spans="1:9" ht="28.5" customHeight="1">
      <c r="A21" s="152">
        <v>13</v>
      </c>
      <c r="B21" s="153"/>
      <c r="C21" s="154"/>
      <c r="D21" s="299"/>
      <c r="E21" s="300"/>
      <c r="F21" s="160" t="str">
        <f t="shared" si="0"/>
        <v>一26微</v>
      </c>
      <c r="G21" s="157"/>
      <c r="H21" s="157" t="s">
        <v>139</v>
      </c>
      <c r="I21" s="157" t="s">
        <v>139</v>
      </c>
    </row>
    <row r="22" spans="1:9" ht="28.5" customHeight="1">
      <c r="A22" s="152">
        <v>14</v>
      </c>
      <c r="B22" s="153"/>
      <c r="C22" s="154"/>
      <c r="D22" s="299"/>
      <c r="E22" s="300"/>
      <c r="F22" s="160" t="str">
        <f t="shared" si="0"/>
        <v>一26微</v>
      </c>
      <c r="G22" s="157"/>
      <c r="H22" s="157" t="s">
        <v>139</v>
      </c>
      <c r="I22" s="157" t="s">
        <v>139</v>
      </c>
    </row>
    <row r="23" spans="1:9" ht="28.5" customHeight="1">
      <c r="A23" s="152">
        <v>15</v>
      </c>
      <c r="B23" s="153"/>
      <c r="C23" s="154"/>
      <c r="D23" s="299"/>
      <c r="E23" s="300"/>
      <c r="F23" s="160" t="str">
        <f t="shared" si="0"/>
        <v>一26微</v>
      </c>
      <c r="G23" s="157"/>
      <c r="H23" s="157" t="s">
        <v>139</v>
      </c>
      <c r="I23" s="157" t="s">
        <v>139</v>
      </c>
    </row>
    <row r="24" spans="1:9" ht="28.5" customHeight="1">
      <c r="A24" s="152">
        <v>16</v>
      </c>
      <c r="B24" s="153"/>
      <c r="C24" s="154"/>
      <c r="D24" s="299"/>
      <c r="E24" s="300"/>
      <c r="F24" s="160" t="str">
        <f t="shared" si="0"/>
        <v>一26微</v>
      </c>
      <c r="G24" s="157"/>
      <c r="H24" s="157" t="s">
        <v>139</v>
      </c>
      <c r="I24" s="157" t="s">
        <v>139</v>
      </c>
    </row>
    <row r="25" spans="1:9" ht="28.5" customHeight="1">
      <c r="A25" s="152">
        <v>17</v>
      </c>
      <c r="B25" s="153"/>
      <c r="C25" s="154"/>
      <c r="D25" s="299"/>
      <c r="E25" s="300"/>
      <c r="F25" s="160" t="str">
        <f t="shared" si="0"/>
        <v>一26微</v>
      </c>
      <c r="G25" s="157"/>
      <c r="H25" s="157" t="s">
        <v>139</v>
      </c>
      <c r="I25" s="157" t="s">
        <v>139</v>
      </c>
    </row>
    <row r="26" spans="1:9" ht="28.5" customHeight="1">
      <c r="A26" s="152">
        <v>18</v>
      </c>
      <c r="B26" s="153"/>
      <c r="C26" s="154"/>
      <c r="D26" s="299"/>
      <c r="E26" s="300"/>
      <c r="F26" s="160" t="str">
        <f t="shared" si="0"/>
        <v>一26微</v>
      </c>
      <c r="G26" s="157"/>
      <c r="H26" s="157" t="s">
        <v>139</v>
      </c>
      <c r="I26" s="157" t="s">
        <v>139</v>
      </c>
    </row>
    <row r="27" spans="1:9" ht="28.5" customHeight="1">
      <c r="A27" s="152">
        <v>19</v>
      </c>
      <c r="B27" s="153"/>
      <c r="C27" s="154"/>
      <c r="D27" s="299"/>
      <c r="E27" s="300"/>
      <c r="F27" s="160" t="str">
        <f t="shared" si="0"/>
        <v>一26微</v>
      </c>
      <c r="G27" s="157"/>
      <c r="H27" s="157" t="s">
        <v>139</v>
      </c>
      <c r="I27" s="157" t="s">
        <v>139</v>
      </c>
    </row>
    <row r="28" spans="1:9" ht="28.5" customHeight="1">
      <c r="A28" s="152">
        <v>20</v>
      </c>
      <c r="B28" s="153"/>
      <c r="C28" s="153"/>
      <c r="D28" s="299"/>
      <c r="E28" s="300"/>
      <c r="F28" s="160" t="str">
        <f t="shared" si="0"/>
        <v>一26微</v>
      </c>
      <c r="G28" s="157"/>
      <c r="H28" s="157" t="s">
        <v>139</v>
      </c>
      <c r="I28" s="157" t="s">
        <v>139</v>
      </c>
    </row>
    <row r="29" spans="1:9" ht="28.5" customHeight="1">
      <c r="A29" s="152">
        <v>21</v>
      </c>
      <c r="B29" s="153"/>
      <c r="C29" s="154"/>
      <c r="D29" s="299"/>
      <c r="E29" s="300"/>
      <c r="F29" s="160" t="str">
        <f t="shared" si="0"/>
        <v>一26微</v>
      </c>
      <c r="G29" s="157"/>
      <c r="H29" s="157" t="s">
        <v>139</v>
      </c>
      <c r="I29" s="157" t="s">
        <v>139</v>
      </c>
    </row>
    <row r="30" spans="1:9" ht="28.5" customHeight="1">
      <c r="A30" s="152">
        <v>22</v>
      </c>
      <c r="B30" s="153"/>
      <c r="C30" s="154"/>
      <c r="D30" s="299"/>
      <c r="E30" s="300"/>
      <c r="F30" s="160" t="str">
        <f t="shared" si="0"/>
        <v>一26微</v>
      </c>
      <c r="G30" s="157"/>
      <c r="H30" s="157" t="s">
        <v>139</v>
      </c>
      <c r="I30" s="157" t="s">
        <v>139</v>
      </c>
    </row>
    <row r="31" spans="1:9" ht="28.5" customHeight="1">
      <c r="A31" s="152">
        <v>23</v>
      </c>
      <c r="B31" s="153"/>
      <c r="C31" s="154"/>
      <c r="D31" s="299"/>
      <c r="E31" s="300"/>
      <c r="F31" s="160" t="str">
        <f t="shared" si="0"/>
        <v>一26微</v>
      </c>
      <c r="G31" s="157"/>
      <c r="H31" s="157" t="s">
        <v>139</v>
      </c>
      <c r="I31" s="157" t="s">
        <v>139</v>
      </c>
    </row>
    <row r="32" spans="1:9" ht="28.5" customHeight="1">
      <c r="A32" s="152">
        <v>24</v>
      </c>
      <c r="B32" s="153"/>
      <c r="C32" s="154"/>
      <c r="D32" s="299"/>
      <c r="E32" s="300"/>
      <c r="F32" s="160" t="str">
        <f t="shared" si="0"/>
        <v>一26微</v>
      </c>
      <c r="G32" s="157"/>
      <c r="H32" s="157" t="s">
        <v>139</v>
      </c>
      <c r="I32" s="157" t="s">
        <v>139</v>
      </c>
    </row>
    <row r="33" spans="1:9" ht="28.5" customHeight="1">
      <c r="A33" s="152">
        <v>25</v>
      </c>
      <c r="B33" s="153"/>
      <c r="C33" s="154"/>
      <c r="D33" s="299"/>
      <c r="E33" s="300"/>
      <c r="F33" s="160" t="str">
        <f t="shared" si="0"/>
        <v>一26微</v>
      </c>
      <c r="G33" s="157"/>
      <c r="H33" s="157" t="s">
        <v>139</v>
      </c>
      <c r="I33" s="157" t="s">
        <v>139</v>
      </c>
    </row>
    <row r="34" spans="1:9" ht="28.5" customHeight="1">
      <c r="A34" s="152">
        <v>26</v>
      </c>
      <c r="B34" s="153"/>
      <c r="C34" s="154"/>
      <c r="D34" s="299"/>
      <c r="E34" s="300"/>
      <c r="F34" s="160" t="str">
        <f t="shared" si="0"/>
        <v>一26微</v>
      </c>
      <c r="G34" s="157"/>
      <c r="H34" s="157" t="s">
        <v>139</v>
      </c>
      <c r="I34" s="157" t="s">
        <v>139</v>
      </c>
    </row>
    <row r="35" spans="1:9" ht="28.5" customHeight="1">
      <c r="A35" s="152">
        <v>27</v>
      </c>
      <c r="B35" s="153"/>
      <c r="C35" s="154"/>
      <c r="D35" s="299"/>
      <c r="E35" s="300"/>
      <c r="F35" s="160" t="str">
        <f t="shared" si="0"/>
        <v>一26微</v>
      </c>
      <c r="G35" s="157"/>
      <c r="H35" s="157" t="s">
        <v>139</v>
      </c>
      <c r="I35" s="157" t="s">
        <v>139</v>
      </c>
    </row>
    <row r="36" spans="1:9" ht="28.5" customHeight="1">
      <c r="A36" s="152">
        <v>28</v>
      </c>
      <c r="B36" s="153"/>
      <c r="C36" s="154"/>
      <c r="D36" s="299"/>
      <c r="E36" s="300"/>
      <c r="F36" s="160" t="str">
        <f t="shared" si="0"/>
        <v>一26微</v>
      </c>
      <c r="G36" s="157"/>
      <c r="H36" s="157" t="s">
        <v>139</v>
      </c>
      <c r="I36" s="157" t="s">
        <v>139</v>
      </c>
    </row>
    <row r="37" spans="1:9" ht="28.5" customHeight="1">
      <c r="A37" s="152">
        <v>29</v>
      </c>
      <c r="B37" s="153"/>
      <c r="C37" s="154"/>
      <c r="D37" s="299"/>
      <c r="E37" s="300"/>
      <c r="F37" s="160" t="str">
        <f t="shared" si="0"/>
        <v>一26微</v>
      </c>
      <c r="G37" s="157"/>
      <c r="H37" s="157" t="s">
        <v>139</v>
      </c>
      <c r="I37" s="157" t="s">
        <v>139</v>
      </c>
    </row>
    <row r="38" spans="1:9" ht="28.5" customHeight="1">
      <c r="A38" s="152">
        <v>30</v>
      </c>
      <c r="B38" s="153"/>
      <c r="C38" s="153"/>
      <c r="D38" s="299"/>
      <c r="E38" s="300"/>
      <c r="F38" s="160" t="str">
        <f t="shared" si="0"/>
        <v>一26微</v>
      </c>
      <c r="G38" s="157"/>
      <c r="H38" s="157" t="s">
        <v>139</v>
      </c>
      <c r="I38" s="157" t="s">
        <v>139</v>
      </c>
    </row>
    <row r="39" ht="12.75">
      <c r="B39" s="165" t="s">
        <v>150</v>
      </c>
    </row>
    <row r="40" spans="2:9" ht="12.75">
      <c r="B40" s="165"/>
      <c r="C40" s="164"/>
      <c r="D40" s="164"/>
      <c r="E40" s="164"/>
      <c r="F40" s="164"/>
      <c r="G40" s="164"/>
      <c r="H40" s="164"/>
      <c r="I40" s="164"/>
    </row>
    <row r="41" spans="1:9" ht="12.75">
      <c r="A41" s="177" t="s">
        <v>145</v>
      </c>
      <c r="B41" s="178"/>
      <c r="C41" s="179"/>
      <c r="D41" s="177" t="s">
        <v>148</v>
      </c>
      <c r="E41" s="180"/>
      <c r="F41" s="180"/>
      <c r="G41" s="181"/>
      <c r="H41" s="162"/>
      <c r="I41" s="162"/>
    </row>
    <row r="42" spans="1:9" ht="14.25">
      <c r="A42" s="174" t="s">
        <v>151</v>
      </c>
      <c r="B42" s="166"/>
      <c r="C42" s="167"/>
      <c r="D42" s="174" t="s">
        <v>149</v>
      </c>
      <c r="E42" s="168"/>
      <c r="F42" s="168"/>
      <c r="G42" s="169"/>
      <c r="H42" s="163"/>
      <c r="I42" s="162"/>
    </row>
    <row r="43" spans="1:9" ht="14.25">
      <c r="A43" s="175" t="s">
        <v>152</v>
      </c>
      <c r="B43" s="170"/>
      <c r="C43" s="167"/>
      <c r="D43" s="175" t="s">
        <v>146</v>
      </c>
      <c r="E43" s="168"/>
      <c r="F43" s="168"/>
      <c r="G43" s="169"/>
      <c r="H43" s="163"/>
      <c r="I43" s="162"/>
    </row>
    <row r="44" spans="1:8" ht="14.25">
      <c r="A44" s="176" t="s">
        <v>153</v>
      </c>
      <c r="B44" s="171"/>
      <c r="C44" s="172"/>
      <c r="D44" s="176" t="s">
        <v>147</v>
      </c>
      <c r="E44" s="172"/>
      <c r="F44" s="172"/>
      <c r="G44" s="173"/>
      <c r="H44" s="155"/>
    </row>
  </sheetData>
  <sheetProtection/>
  <mergeCells count="34">
    <mergeCell ref="A1:I1"/>
    <mergeCell ref="D8:E8"/>
    <mergeCell ref="D9:E9"/>
    <mergeCell ref="C6:I6"/>
    <mergeCell ref="D10:E10"/>
    <mergeCell ref="D3:I3"/>
    <mergeCell ref="D19:E19"/>
    <mergeCell ref="D20:E20"/>
    <mergeCell ref="D11:E11"/>
    <mergeCell ref="D12:E12"/>
    <mergeCell ref="D13:E13"/>
    <mergeCell ref="D14:E14"/>
    <mergeCell ref="D21:E21"/>
    <mergeCell ref="D22:E22"/>
    <mergeCell ref="D15:E15"/>
    <mergeCell ref="D16:E16"/>
    <mergeCell ref="D17:E17"/>
    <mergeCell ref="D18:E18"/>
    <mergeCell ref="D27:E27"/>
    <mergeCell ref="D28:E28"/>
    <mergeCell ref="D29:E29"/>
    <mergeCell ref="D30:E30"/>
    <mergeCell ref="D23:E23"/>
    <mergeCell ref="D24:E24"/>
    <mergeCell ref="D25:E25"/>
    <mergeCell ref="D26:E26"/>
    <mergeCell ref="D35:E35"/>
    <mergeCell ref="D36:E36"/>
    <mergeCell ref="D37:E37"/>
    <mergeCell ref="D38:E38"/>
    <mergeCell ref="D31:E31"/>
    <mergeCell ref="D32:E32"/>
    <mergeCell ref="D33:E33"/>
    <mergeCell ref="D34:E34"/>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9" t="s">
        <v>88</v>
      </c>
      <c r="D1" s="390"/>
      <c r="E1" s="390"/>
      <c r="F1" s="390"/>
      <c r="G1" s="17"/>
      <c r="H1" s="21"/>
    </row>
    <row r="2" spans="2:8" ht="15" customHeight="1">
      <c r="B2" s="387"/>
      <c r="C2" s="390"/>
      <c r="D2" s="390"/>
      <c r="E2" s="390"/>
      <c r="F2" s="390"/>
      <c r="G2" s="79"/>
      <c r="H2" s="22"/>
    </row>
    <row r="3" spans="2:8" ht="13.5" customHeight="1">
      <c r="B3" s="308"/>
      <c r="C3" s="390"/>
      <c r="D3" s="390"/>
      <c r="E3" s="390"/>
      <c r="F3" s="390"/>
      <c r="G3" s="79"/>
      <c r="H3" s="73"/>
    </row>
    <row r="4" spans="2:8" s="2" customFormat="1" ht="13.5">
      <c r="B4" s="24"/>
      <c r="C4" s="24"/>
      <c r="D4" s="24"/>
      <c r="E4" s="19"/>
      <c r="F4" s="20"/>
      <c r="G4" s="20"/>
      <c r="H4" s="21"/>
    </row>
    <row r="5" spans="2:8" s="2" customFormat="1" ht="17.25">
      <c r="B5" s="388" t="s">
        <v>203</v>
      </c>
      <c r="C5" s="282"/>
      <c r="D5" s="282"/>
      <c r="E5" s="282"/>
      <c r="F5" s="282"/>
      <c r="G5" s="67"/>
      <c r="H5" s="21"/>
    </row>
    <row r="6" spans="2:8" s="2" customFormat="1" ht="17.25">
      <c r="B6" s="78"/>
      <c r="C6" s="12"/>
      <c r="D6" s="12"/>
      <c r="E6" s="20"/>
      <c r="F6" s="67"/>
      <c r="G6" s="67"/>
      <c r="H6" s="21"/>
    </row>
    <row r="7" spans="2:8" s="2" customFormat="1" ht="15.75">
      <c r="B7" s="376" t="s">
        <v>73</v>
      </c>
      <c r="C7" s="369" t="str">
        <f>+'予算書'!B6</f>
        <v>臨床微生物部</v>
      </c>
      <c r="D7" s="364" t="s">
        <v>90</v>
      </c>
      <c r="E7" s="365"/>
      <c r="F7" s="366"/>
      <c r="G7" s="391" t="s">
        <v>72</v>
      </c>
      <c r="H7" s="89"/>
    </row>
    <row r="8" spans="2:8" s="2" customFormat="1" ht="13.5" customHeight="1">
      <c r="B8" s="377"/>
      <c r="C8" s="370"/>
      <c r="D8" s="367"/>
      <c r="E8" s="367"/>
      <c r="F8" s="368"/>
      <c r="G8" s="392"/>
      <c r="H8" s="90"/>
    </row>
    <row r="9" spans="2:8" s="2" customFormat="1" ht="13.5" customHeight="1">
      <c r="B9" s="374" t="s">
        <v>74</v>
      </c>
      <c r="C9" s="378" t="str">
        <f>+'予算書'!C11</f>
        <v>平成26年 4月19日（土）　14：30 ～ 17：00　</v>
      </c>
      <c r="D9" s="379"/>
      <c r="E9" s="379"/>
      <c r="F9" s="380"/>
      <c r="G9" s="393"/>
      <c r="H9" s="90"/>
    </row>
    <row r="10" spans="2:8" s="2" customFormat="1" ht="13.5" customHeight="1">
      <c r="B10" s="375"/>
      <c r="C10" s="381"/>
      <c r="D10" s="382"/>
      <c r="E10" s="382"/>
      <c r="F10" s="383"/>
      <c r="G10" s="394"/>
      <c r="H10" s="91"/>
    </row>
    <row r="11" spans="2:8" ht="15" customHeight="1">
      <c r="B11" s="384" t="s">
        <v>104</v>
      </c>
      <c r="C11" s="397"/>
      <c r="D11" s="397"/>
      <c r="E11" s="397"/>
      <c r="F11" s="105" t="s">
        <v>10</v>
      </c>
      <c r="G11" s="395" t="s">
        <v>12</v>
      </c>
      <c r="H11" s="396"/>
    </row>
    <row r="12" spans="2:8" ht="15" customHeight="1">
      <c r="B12" s="92" t="s">
        <v>116</v>
      </c>
      <c r="C12" s="108">
        <f>+'予算書'!C49</f>
        <v>0</v>
      </c>
      <c r="D12" s="107" t="s">
        <v>89</v>
      </c>
      <c r="E12" s="106" t="s">
        <v>125</v>
      </c>
      <c r="F12" s="87" t="s">
        <v>69</v>
      </c>
      <c r="G12" s="372">
        <v>1000</v>
      </c>
      <c r="H12" s="373"/>
    </row>
    <row r="13" spans="2:8" ht="15" customHeight="1">
      <c r="B13" s="92" t="s">
        <v>76</v>
      </c>
      <c r="C13" s="80">
        <f>+'予算書'!D49</f>
        <v>0</v>
      </c>
      <c r="D13" s="81"/>
      <c r="E13" s="88">
        <f>+'予算書'!F49</f>
        <v>0</v>
      </c>
      <c r="F13" s="87" t="s">
        <v>43</v>
      </c>
      <c r="G13" s="372">
        <f>+'予算書'!J49</f>
        <v>0</v>
      </c>
      <c r="H13" s="373"/>
    </row>
    <row r="14" spans="2:8" ht="15" customHeight="1">
      <c r="B14" s="92" t="s">
        <v>76</v>
      </c>
      <c r="C14" s="80"/>
      <c r="D14" s="81"/>
      <c r="E14" s="88"/>
      <c r="F14" s="87" t="s">
        <v>43</v>
      </c>
      <c r="G14" s="372">
        <v>0</v>
      </c>
      <c r="H14" s="373"/>
    </row>
    <row r="15" spans="2:8" ht="15" customHeight="1">
      <c r="B15" s="92" t="s">
        <v>75</v>
      </c>
      <c r="C15" s="284"/>
      <c r="D15" s="328"/>
      <c r="E15" s="371"/>
      <c r="F15" s="87" t="s">
        <v>70</v>
      </c>
      <c r="G15" s="372">
        <v>0</v>
      </c>
      <c r="H15" s="373"/>
    </row>
    <row r="16" spans="2:8" ht="15" customHeight="1">
      <c r="B16" s="92" t="s">
        <v>86</v>
      </c>
      <c r="C16" s="284"/>
      <c r="D16" s="328"/>
      <c r="E16" s="371"/>
      <c r="F16" s="87" t="s">
        <v>71</v>
      </c>
      <c r="G16" s="372">
        <v>0</v>
      </c>
      <c r="H16" s="373"/>
    </row>
    <row r="17" spans="2:8" ht="15" customHeight="1">
      <c r="B17" s="92"/>
      <c r="C17" s="284"/>
      <c r="D17" s="328"/>
      <c r="E17" s="371"/>
      <c r="F17" s="87"/>
      <c r="G17" s="372">
        <v>0</v>
      </c>
      <c r="H17" s="373"/>
    </row>
    <row r="18" spans="2:8" ht="15" customHeight="1">
      <c r="B18" s="93"/>
      <c r="C18" s="36"/>
      <c r="D18" s="36"/>
      <c r="E18" s="36"/>
      <c r="F18" s="15" t="s">
        <v>95</v>
      </c>
      <c r="G18" s="360">
        <f>SUM(G12:G17)</f>
        <v>1000</v>
      </c>
      <c r="H18" s="361"/>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62" t="s">
        <v>82</v>
      </c>
      <c r="D24" s="363"/>
      <c r="E24" s="363"/>
      <c r="F24" s="36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9" t="s">
        <v>88</v>
      </c>
      <c r="D35" s="390"/>
      <c r="E35" s="390"/>
      <c r="F35" s="390"/>
      <c r="G35" s="17"/>
      <c r="H35" s="21"/>
    </row>
    <row r="36" spans="2:8" ht="15" customHeight="1">
      <c r="B36" s="387"/>
      <c r="C36" s="390"/>
      <c r="D36" s="390"/>
      <c r="E36" s="390"/>
      <c r="F36" s="390"/>
      <c r="G36" s="79"/>
      <c r="H36" s="22"/>
    </row>
    <row r="37" spans="2:8" ht="13.5" customHeight="1">
      <c r="B37" s="308"/>
      <c r="C37" s="390"/>
      <c r="D37" s="390"/>
      <c r="E37" s="390"/>
      <c r="F37" s="390"/>
      <c r="G37" s="79"/>
      <c r="H37" s="73"/>
    </row>
    <row r="38" spans="2:8" s="2" customFormat="1" ht="13.5">
      <c r="B38" s="24"/>
      <c r="C38" s="24"/>
      <c r="D38" s="24"/>
      <c r="E38" s="19"/>
      <c r="F38" s="20"/>
      <c r="G38" s="20"/>
      <c r="H38" s="21"/>
    </row>
    <row r="39" spans="2:8" s="2" customFormat="1" ht="17.25">
      <c r="B39" s="388" t="s">
        <v>126</v>
      </c>
      <c r="C39" s="282"/>
      <c r="D39" s="282"/>
      <c r="E39" s="282"/>
      <c r="F39" s="282"/>
      <c r="G39" s="67"/>
      <c r="H39" s="21"/>
    </row>
    <row r="40" spans="2:8" s="2" customFormat="1" ht="17.25">
      <c r="B40" s="78"/>
      <c r="C40" s="12"/>
      <c r="D40" s="12"/>
      <c r="E40" s="20"/>
      <c r="F40" s="67"/>
      <c r="G40" s="67"/>
      <c r="H40" s="21"/>
    </row>
    <row r="41" spans="2:8" s="2" customFormat="1" ht="15.75">
      <c r="B41" s="376" t="s">
        <v>73</v>
      </c>
      <c r="C41" s="369" t="str">
        <f>+'予算書'!B6</f>
        <v>臨床微生物部</v>
      </c>
      <c r="D41" s="364" t="s">
        <v>90</v>
      </c>
      <c r="E41" s="365"/>
      <c r="F41" s="366"/>
      <c r="G41" s="391" t="s">
        <v>72</v>
      </c>
      <c r="H41" s="89"/>
    </row>
    <row r="42" spans="2:8" s="2" customFormat="1" ht="13.5" customHeight="1">
      <c r="B42" s="377"/>
      <c r="C42" s="370"/>
      <c r="D42" s="367"/>
      <c r="E42" s="367"/>
      <c r="F42" s="368"/>
      <c r="G42" s="392"/>
      <c r="H42" s="90"/>
    </row>
    <row r="43" spans="2:8" s="2" customFormat="1" ht="13.5" customHeight="1">
      <c r="B43" s="374" t="s">
        <v>74</v>
      </c>
      <c r="C43" s="378" t="str">
        <f>+C9</f>
        <v>平成26年 4月19日（土）　14：30 ～ 17：00　</v>
      </c>
      <c r="D43" s="379"/>
      <c r="E43" s="379"/>
      <c r="F43" s="380"/>
      <c r="G43" s="393"/>
      <c r="H43" s="90"/>
    </row>
    <row r="44" spans="2:8" s="2" customFormat="1" ht="13.5" customHeight="1">
      <c r="B44" s="375"/>
      <c r="C44" s="381"/>
      <c r="D44" s="382"/>
      <c r="E44" s="382"/>
      <c r="F44" s="383"/>
      <c r="G44" s="394"/>
      <c r="H44" s="91"/>
    </row>
    <row r="45" spans="2:8" ht="15" customHeight="1">
      <c r="B45" s="384" t="s">
        <v>104</v>
      </c>
      <c r="C45" s="397"/>
      <c r="D45" s="397"/>
      <c r="E45" s="397"/>
      <c r="F45" s="105" t="s">
        <v>10</v>
      </c>
      <c r="G45" s="395" t="s">
        <v>12</v>
      </c>
      <c r="H45" s="396"/>
    </row>
    <row r="46" spans="2:8" ht="15" customHeight="1">
      <c r="B46" s="92" t="s">
        <v>116</v>
      </c>
      <c r="C46" s="108">
        <f>+'予算書'!C50</f>
        <v>0</v>
      </c>
      <c r="D46" s="107" t="s">
        <v>89</v>
      </c>
      <c r="E46" s="106" t="s">
        <v>125</v>
      </c>
      <c r="F46" s="87" t="s">
        <v>69</v>
      </c>
      <c r="G46" s="372">
        <v>1000</v>
      </c>
      <c r="H46" s="373"/>
    </row>
    <row r="47" spans="2:8" ht="15" customHeight="1">
      <c r="B47" s="92" t="s">
        <v>76</v>
      </c>
      <c r="C47" s="80">
        <f>+'予算書'!D50</f>
        <v>0</v>
      </c>
      <c r="D47" s="81"/>
      <c r="E47" s="88">
        <f>+'予算書'!F50</f>
        <v>0</v>
      </c>
      <c r="F47" s="87" t="s">
        <v>43</v>
      </c>
      <c r="G47" s="372">
        <f>+'予算書'!J50</f>
        <v>0</v>
      </c>
      <c r="H47" s="373"/>
    </row>
    <row r="48" spans="2:8" ht="15" customHeight="1">
      <c r="B48" s="92" t="s">
        <v>76</v>
      </c>
      <c r="C48" s="80"/>
      <c r="D48" s="81"/>
      <c r="E48" s="88"/>
      <c r="F48" s="87" t="s">
        <v>43</v>
      </c>
      <c r="G48" s="372">
        <v>0</v>
      </c>
      <c r="H48" s="373"/>
    </row>
    <row r="49" spans="2:8" ht="15" customHeight="1">
      <c r="B49" s="92" t="s">
        <v>75</v>
      </c>
      <c r="C49" s="284"/>
      <c r="D49" s="328"/>
      <c r="E49" s="371"/>
      <c r="F49" s="87" t="s">
        <v>70</v>
      </c>
      <c r="G49" s="372">
        <v>0</v>
      </c>
      <c r="H49" s="373"/>
    </row>
    <row r="50" spans="2:8" ht="15" customHeight="1">
      <c r="B50" s="92" t="s">
        <v>86</v>
      </c>
      <c r="C50" s="284"/>
      <c r="D50" s="328"/>
      <c r="E50" s="371"/>
      <c r="F50" s="87" t="s">
        <v>71</v>
      </c>
      <c r="G50" s="372">
        <v>0</v>
      </c>
      <c r="H50" s="373"/>
    </row>
    <row r="51" spans="2:8" ht="15" customHeight="1">
      <c r="B51" s="92"/>
      <c r="C51" s="284"/>
      <c r="D51" s="328"/>
      <c r="E51" s="371"/>
      <c r="F51" s="87"/>
      <c r="G51" s="372">
        <v>0</v>
      </c>
      <c r="H51" s="373"/>
    </row>
    <row r="52" spans="2:8" ht="15" customHeight="1">
      <c r="B52" s="93"/>
      <c r="C52" s="36"/>
      <c r="D52" s="36"/>
      <c r="E52" s="36"/>
      <c r="F52" s="15" t="s">
        <v>95</v>
      </c>
      <c r="G52" s="360">
        <f>SUM(G46:G51)</f>
        <v>1000</v>
      </c>
      <c r="H52" s="361"/>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62" t="s">
        <v>82</v>
      </c>
      <c r="D58" s="363"/>
      <c r="E58" s="363"/>
      <c r="F58" s="36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B36:B37"/>
    <mergeCell ref="B39:F39"/>
    <mergeCell ref="G48:H48"/>
    <mergeCell ref="C49:E49"/>
    <mergeCell ref="G49:H49"/>
    <mergeCell ref="B45:E45"/>
    <mergeCell ref="G45:H45"/>
    <mergeCell ref="G46:H46"/>
    <mergeCell ref="G47:H47"/>
    <mergeCell ref="B2:B3"/>
    <mergeCell ref="B5:F5"/>
    <mergeCell ref="C1:F3"/>
    <mergeCell ref="G14:H14"/>
    <mergeCell ref="G7:G10"/>
    <mergeCell ref="G11:H11"/>
    <mergeCell ref="G12:H12"/>
    <mergeCell ref="B7:B8"/>
    <mergeCell ref="C9:F10"/>
    <mergeCell ref="B11:E11"/>
    <mergeCell ref="G18:H18"/>
    <mergeCell ref="C15:E15"/>
    <mergeCell ref="G15:H15"/>
    <mergeCell ref="C16:E16"/>
    <mergeCell ref="C17:E17"/>
    <mergeCell ref="G51:H51"/>
    <mergeCell ref="G13:H13"/>
    <mergeCell ref="C51:E51"/>
    <mergeCell ref="B9:B10"/>
    <mergeCell ref="B41:B42"/>
    <mergeCell ref="G41:G44"/>
    <mergeCell ref="C43:F44"/>
    <mergeCell ref="B43:B44"/>
    <mergeCell ref="C24:F24"/>
    <mergeCell ref="C35:F37"/>
    <mergeCell ref="G52:H52"/>
    <mergeCell ref="C58:F58"/>
    <mergeCell ref="D7:F8"/>
    <mergeCell ref="C7:C8"/>
    <mergeCell ref="C41:C42"/>
    <mergeCell ref="D41:F42"/>
    <mergeCell ref="C50:E50"/>
    <mergeCell ref="G50:H50"/>
    <mergeCell ref="G16:H16"/>
    <mergeCell ref="G17:H1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I20" sqref="I20"/>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9" t="s">
        <v>88</v>
      </c>
      <c r="D1" s="390"/>
      <c r="E1" s="390"/>
      <c r="F1" s="390"/>
      <c r="G1" s="17"/>
      <c r="H1" s="21"/>
    </row>
    <row r="2" spans="2:8" ht="15" customHeight="1">
      <c r="B2" s="387"/>
      <c r="C2" s="390"/>
      <c r="D2" s="390"/>
      <c r="E2" s="390"/>
      <c r="F2" s="390"/>
      <c r="G2" s="79"/>
      <c r="H2" s="22"/>
    </row>
    <row r="3" spans="2:8" ht="13.5" customHeight="1">
      <c r="B3" s="308"/>
      <c r="C3" s="390"/>
      <c r="D3" s="390"/>
      <c r="E3" s="390"/>
      <c r="F3" s="390"/>
      <c r="G3" s="79"/>
      <c r="H3" s="73"/>
    </row>
    <row r="4" spans="2:8" s="2" customFormat="1" ht="13.5">
      <c r="B4" s="24"/>
      <c r="C4" s="24"/>
      <c r="D4" s="24"/>
      <c r="E4" s="19"/>
      <c r="F4" s="20"/>
      <c r="G4" s="20"/>
      <c r="H4" s="21"/>
    </row>
    <row r="5" spans="2:8" s="2" customFormat="1" ht="17.25">
      <c r="B5" s="388" t="s">
        <v>203</v>
      </c>
      <c r="C5" s="282"/>
      <c r="D5" s="282"/>
      <c r="E5" s="282"/>
      <c r="F5" s="282"/>
      <c r="G5" s="67"/>
      <c r="H5" s="21"/>
    </row>
    <row r="6" spans="2:8" s="2" customFormat="1" ht="17.25">
      <c r="B6" s="78"/>
      <c r="C6" s="12"/>
      <c r="D6" s="12"/>
      <c r="E6" s="20"/>
      <c r="F6" s="67"/>
      <c r="G6" s="67"/>
      <c r="H6" s="21"/>
    </row>
    <row r="7" spans="2:8" s="2" customFormat="1" ht="15.75">
      <c r="B7" s="376" t="s">
        <v>73</v>
      </c>
      <c r="C7" s="369" t="str">
        <f>+'予算書'!B6</f>
        <v>臨床微生物部</v>
      </c>
      <c r="D7" s="364" t="s">
        <v>90</v>
      </c>
      <c r="E7" s="365"/>
      <c r="F7" s="366"/>
      <c r="G7" s="391" t="s">
        <v>72</v>
      </c>
      <c r="H7" s="89"/>
    </row>
    <row r="8" spans="2:8" s="2" customFormat="1" ht="13.5" customHeight="1">
      <c r="B8" s="377"/>
      <c r="C8" s="370"/>
      <c r="D8" s="367"/>
      <c r="E8" s="367"/>
      <c r="F8" s="368"/>
      <c r="G8" s="392"/>
      <c r="H8" s="90"/>
    </row>
    <row r="9" spans="2:8" s="2" customFormat="1" ht="13.5" customHeight="1">
      <c r="B9" s="374" t="s">
        <v>74</v>
      </c>
      <c r="C9" s="378" t="str">
        <f>+'予算書'!C11</f>
        <v>平成26年 4月19日（土）　14：30 ～ 17：00　</v>
      </c>
      <c r="D9" s="379"/>
      <c r="E9" s="379"/>
      <c r="F9" s="380"/>
      <c r="G9" s="393"/>
      <c r="H9" s="90"/>
    </row>
    <row r="10" spans="2:8" s="2" customFormat="1" ht="13.5" customHeight="1">
      <c r="B10" s="375"/>
      <c r="C10" s="381"/>
      <c r="D10" s="382"/>
      <c r="E10" s="382"/>
      <c r="F10" s="383"/>
      <c r="G10" s="394"/>
      <c r="H10" s="91"/>
    </row>
    <row r="11" spans="2:8" ht="15" customHeight="1">
      <c r="B11" s="384" t="s">
        <v>104</v>
      </c>
      <c r="C11" s="397"/>
      <c r="D11" s="397"/>
      <c r="E11" s="397"/>
      <c r="F11" s="105" t="s">
        <v>10</v>
      </c>
      <c r="G11" s="395" t="s">
        <v>12</v>
      </c>
      <c r="H11" s="396"/>
    </row>
    <row r="12" spans="2:8" ht="15" customHeight="1">
      <c r="B12" s="92" t="s">
        <v>116</v>
      </c>
      <c r="C12" s="108" t="str">
        <f>+'予算書'!C51</f>
        <v>中山　麻美</v>
      </c>
      <c r="D12" s="107" t="s">
        <v>89</v>
      </c>
      <c r="E12" s="106" t="s">
        <v>125</v>
      </c>
      <c r="F12" s="87" t="s">
        <v>69</v>
      </c>
      <c r="G12" s="372">
        <v>1000</v>
      </c>
      <c r="H12" s="373"/>
    </row>
    <row r="13" spans="2:8" ht="15" customHeight="1">
      <c r="B13" s="92" t="s">
        <v>76</v>
      </c>
      <c r="C13" s="80" t="str">
        <f>+'予算書'!D51</f>
        <v>岐阜市</v>
      </c>
      <c r="D13" s="81"/>
      <c r="E13" s="88" t="s">
        <v>278</v>
      </c>
      <c r="F13" s="87" t="s">
        <v>43</v>
      </c>
      <c r="G13" s="372">
        <v>1500</v>
      </c>
      <c r="H13" s="373"/>
    </row>
    <row r="14" spans="2:8" ht="15" customHeight="1">
      <c r="B14" s="92" t="s">
        <v>76</v>
      </c>
      <c r="C14" s="80"/>
      <c r="D14" s="81"/>
      <c r="E14" s="88"/>
      <c r="F14" s="87" t="s">
        <v>43</v>
      </c>
      <c r="G14" s="372">
        <v>0</v>
      </c>
      <c r="H14" s="373"/>
    </row>
    <row r="15" spans="2:8" ht="15" customHeight="1">
      <c r="B15" s="92" t="s">
        <v>75</v>
      </c>
      <c r="C15" s="284"/>
      <c r="D15" s="328"/>
      <c r="E15" s="371"/>
      <c r="F15" s="87" t="s">
        <v>70</v>
      </c>
      <c r="G15" s="372">
        <v>0</v>
      </c>
      <c r="H15" s="373"/>
    </row>
    <row r="16" spans="2:8" ht="15" customHeight="1">
      <c r="B16" s="92" t="s">
        <v>86</v>
      </c>
      <c r="C16" s="284"/>
      <c r="D16" s="328"/>
      <c r="E16" s="371"/>
      <c r="F16" s="87" t="s">
        <v>71</v>
      </c>
      <c r="G16" s="372">
        <v>0</v>
      </c>
      <c r="H16" s="373"/>
    </row>
    <row r="17" spans="2:8" ht="15" customHeight="1">
      <c r="B17" s="92"/>
      <c r="C17" s="284"/>
      <c r="D17" s="328"/>
      <c r="E17" s="371"/>
      <c r="F17" s="87"/>
      <c r="G17" s="372">
        <v>0</v>
      </c>
      <c r="H17" s="373"/>
    </row>
    <row r="18" spans="2:8" ht="15" customHeight="1">
      <c r="B18" s="93"/>
      <c r="C18" s="36"/>
      <c r="D18" s="36"/>
      <c r="E18" s="36"/>
      <c r="F18" s="15" t="s">
        <v>95</v>
      </c>
      <c r="G18" s="360">
        <f>SUM(G12:G17)</f>
        <v>2500</v>
      </c>
      <c r="H18" s="361"/>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62" t="s">
        <v>82</v>
      </c>
      <c r="D24" s="363"/>
      <c r="E24" s="363"/>
      <c r="F24" s="36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9" t="s">
        <v>88</v>
      </c>
      <c r="D35" s="390"/>
      <c r="E35" s="390"/>
      <c r="F35" s="390"/>
      <c r="G35" s="17"/>
      <c r="H35" s="21"/>
    </row>
    <row r="36" spans="2:8" ht="15" customHeight="1">
      <c r="B36" s="387"/>
      <c r="C36" s="390"/>
      <c r="D36" s="390"/>
      <c r="E36" s="390"/>
      <c r="F36" s="390"/>
      <c r="G36" s="79"/>
      <c r="H36" s="22"/>
    </row>
    <row r="37" spans="2:8" ht="13.5" customHeight="1">
      <c r="B37" s="308"/>
      <c r="C37" s="390"/>
      <c r="D37" s="390"/>
      <c r="E37" s="390"/>
      <c r="F37" s="390"/>
      <c r="G37" s="79"/>
      <c r="H37" s="73"/>
    </row>
    <row r="38" spans="2:8" s="2" customFormat="1" ht="13.5">
      <c r="B38" s="24"/>
      <c r="C38" s="24"/>
      <c r="D38" s="24"/>
      <c r="E38" s="19"/>
      <c r="F38" s="20"/>
      <c r="G38" s="20"/>
      <c r="H38" s="21"/>
    </row>
    <row r="39" spans="2:8" s="2" customFormat="1" ht="17.25">
      <c r="B39" s="388" t="s">
        <v>126</v>
      </c>
      <c r="C39" s="282"/>
      <c r="D39" s="282"/>
      <c r="E39" s="282"/>
      <c r="F39" s="282"/>
      <c r="G39" s="67"/>
      <c r="H39" s="21"/>
    </row>
    <row r="40" spans="2:8" s="2" customFormat="1" ht="17.25">
      <c r="B40" s="78"/>
      <c r="C40" s="12"/>
      <c r="D40" s="12"/>
      <c r="E40" s="20"/>
      <c r="F40" s="67"/>
      <c r="G40" s="67"/>
      <c r="H40" s="21"/>
    </row>
    <row r="41" spans="2:8" s="2" customFormat="1" ht="15.75">
      <c r="B41" s="376" t="s">
        <v>73</v>
      </c>
      <c r="C41" s="369" t="str">
        <f>+'予算書'!B6</f>
        <v>臨床微生物部</v>
      </c>
      <c r="D41" s="364" t="s">
        <v>90</v>
      </c>
      <c r="E41" s="365"/>
      <c r="F41" s="366"/>
      <c r="G41" s="391" t="s">
        <v>72</v>
      </c>
      <c r="H41" s="89"/>
    </row>
    <row r="42" spans="2:8" s="2" customFormat="1" ht="13.5" customHeight="1">
      <c r="B42" s="377"/>
      <c r="C42" s="370"/>
      <c r="D42" s="367"/>
      <c r="E42" s="367"/>
      <c r="F42" s="368"/>
      <c r="G42" s="392"/>
      <c r="H42" s="90"/>
    </row>
    <row r="43" spans="2:8" s="2" customFormat="1" ht="13.5" customHeight="1">
      <c r="B43" s="374" t="s">
        <v>74</v>
      </c>
      <c r="C43" s="378" t="str">
        <f>+C9</f>
        <v>平成26年 4月19日（土）　14：30 ～ 17：00　</v>
      </c>
      <c r="D43" s="379"/>
      <c r="E43" s="379"/>
      <c r="F43" s="380"/>
      <c r="G43" s="393"/>
      <c r="H43" s="90"/>
    </row>
    <row r="44" spans="2:8" s="2" customFormat="1" ht="13.5" customHeight="1">
      <c r="B44" s="375"/>
      <c r="C44" s="381"/>
      <c r="D44" s="382"/>
      <c r="E44" s="382"/>
      <c r="F44" s="383"/>
      <c r="G44" s="394"/>
      <c r="H44" s="91"/>
    </row>
    <row r="45" spans="2:8" ht="15" customHeight="1">
      <c r="B45" s="384" t="s">
        <v>104</v>
      </c>
      <c r="C45" s="397"/>
      <c r="D45" s="397"/>
      <c r="E45" s="397"/>
      <c r="F45" s="105" t="s">
        <v>10</v>
      </c>
      <c r="G45" s="395" t="s">
        <v>12</v>
      </c>
      <c r="H45" s="396"/>
    </row>
    <row r="46" spans="2:8" ht="15" customHeight="1">
      <c r="B46" s="92" t="s">
        <v>116</v>
      </c>
      <c r="C46" s="108">
        <f>+'予算書'!C50</f>
        <v>0</v>
      </c>
      <c r="D46" s="107" t="s">
        <v>89</v>
      </c>
      <c r="E46" s="106" t="s">
        <v>125</v>
      </c>
      <c r="F46" s="87" t="s">
        <v>69</v>
      </c>
      <c r="G46" s="372">
        <v>1000</v>
      </c>
      <c r="H46" s="373"/>
    </row>
    <row r="47" spans="2:8" ht="15" customHeight="1">
      <c r="B47" s="92" t="s">
        <v>76</v>
      </c>
      <c r="C47" s="80">
        <f>+'予算書'!D50</f>
        <v>0</v>
      </c>
      <c r="D47" s="81"/>
      <c r="E47" s="88">
        <f>+'予算書'!F50</f>
        <v>0</v>
      </c>
      <c r="F47" s="87" t="s">
        <v>43</v>
      </c>
      <c r="G47" s="372">
        <f>+'予算書'!J50</f>
        <v>0</v>
      </c>
      <c r="H47" s="373"/>
    </row>
    <row r="48" spans="2:8" ht="15" customHeight="1">
      <c r="B48" s="92" t="s">
        <v>76</v>
      </c>
      <c r="C48" s="80"/>
      <c r="D48" s="81"/>
      <c r="E48" s="88"/>
      <c r="F48" s="87" t="s">
        <v>43</v>
      </c>
      <c r="G48" s="372">
        <v>0</v>
      </c>
      <c r="H48" s="373"/>
    </row>
    <row r="49" spans="2:8" ht="15" customHeight="1">
      <c r="B49" s="92" t="s">
        <v>75</v>
      </c>
      <c r="C49" s="284"/>
      <c r="D49" s="328"/>
      <c r="E49" s="371"/>
      <c r="F49" s="87" t="s">
        <v>70</v>
      </c>
      <c r="G49" s="372">
        <v>0</v>
      </c>
      <c r="H49" s="373"/>
    </row>
    <row r="50" spans="2:8" ht="15" customHeight="1">
      <c r="B50" s="92" t="s">
        <v>86</v>
      </c>
      <c r="C50" s="284"/>
      <c r="D50" s="328"/>
      <c r="E50" s="371"/>
      <c r="F50" s="87" t="s">
        <v>71</v>
      </c>
      <c r="G50" s="372">
        <v>0</v>
      </c>
      <c r="H50" s="373"/>
    </row>
    <row r="51" spans="2:8" ht="15" customHeight="1">
      <c r="B51" s="92"/>
      <c r="C51" s="284"/>
      <c r="D51" s="328"/>
      <c r="E51" s="371"/>
      <c r="F51" s="87"/>
      <c r="G51" s="372">
        <v>0</v>
      </c>
      <c r="H51" s="373"/>
    </row>
    <row r="52" spans="2:8" ht="15" customHeight="1">
      <c r="B52" s="93"/>
      <c r="C52" s="36"/>
      <c r="D52" s="36"/>
      <c r="E52" s="36"/>
      <c r="F52" s="15" t="s">
        <v>95</v>
      </c>
      <c r="G52" s="360">
        <f>SUM(G46:G51)</f>
        <v>1000</v>
      </c>
      <c r="H52" s="361"/>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62" t="s">
        <v>82</v>
      </c>
      <c r="D58" s="363"/>
      <c r="E58" s="363"/>
      <c r="F58" s="36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389" t="s">
        <v>88</v>
      </c>
      <c r="D1" s="390"/>
      <c r="E1" s="390"/>
      <c r="F1" s="390"/>
      <c r="G1" s="17"/>
      <c r="H1" s="21"/>
    </row>
    <row r="2" spans="2:8" ht="15" customHeight="1">
      <c r="B2" s="387"/>
      <c r="C2" s="390"/>
      <c r="D2" s="390"/>
      <c r="E2" s="390"/>
      <c r="F2" s="390"/>
      <c r="G2" s="79"/>
      <c r="H2" s="22"/>
    </row>
    <row r="3" spans="2:8" ht="13.5" customHeight="1">
      <c r="B3" s="308"/>
      <c r="C3" s="390"/>
      <c r="D3" s="390"/>
      <c r="E3" s="390"/>
      <c r="F3" s="390"/>
      <c r="G3" s="79"/>
      <c r="H3" s="73"/>
    </row>
    <row r="4" spans="2:15" s="2" customFormat="1" ht="15">
      <c r="B4" s="24"/>
      <c r="C4" s="24"/>
      <c r="D4" s="24"/>
      <c r="E4" s="19"/>
      <c r="F4" s="20"/>
      <c r="G4" s="20"/>
      <c r="H4" s="21"/>
      <c r="K4" s="1"/>
      <c r="L4" s="1"/>
      <c r="M4" s="1"/>
      <c r="N4" s="1"/>
      <c r="O4" s="1"/>
    </row>
    <row r="5" spans="2:15" s="2" customFormat="1" ht="17.25">
      <c r="B5" s="388" t="s">
        <v>203</v>
      </c>
      <c r="C5" s="282"/>
      <c r="D5" s="282"/>
      <c r="E5" s="282"/>
      <c r="F5" s="282"/>
      <c r="G5" s="67"/>
      <c r="H5" s="21"/>
      <c r="K5" s="1"/>
      <c r="L5" s="1"/>
      <c r="M5" s="1"/>
      <c r="N5" s="1"/>
      <c r="O5" s="1"/>
    </row>
    <row r="6" spans="2:15" s="2" customFormat="1" ht="17.25">
      <c r="B6" s="78"/>
      <c r="C6" s="12"/>
      <c r="D6" s="12"/>
      <c r="E6" s="20"/>
      <c r="F6" s="67"/>
      <c r="G6" s="67"/>
      <c r="H6" s="21"/>
      <c r="K6" s="1"/>
      <c r="L6" s="1"/>
      <c r="M6" s="1"/>
      <c r="N6" s="1"/>
      <c r="O6" s="1"/>
    </row>
    <row r="7" spans="2:15" s="2" customFormat="1" ht="15.75">
      <c r="B7" s="376" t="s">
        <v>73</v>
      </c>
      <c r="C7" s="369" t="str">
        <f>+'予算書'!B6</f>
        <v>臨床微生物部</v>
      </c>
      <c r="D7" s="364" t="s">
        <v>90</v>
      </c>
      <c r="E7" s="365"/>
      <c r="F7" s="366"/>
      <c r="G7" s="391" t="s">
        <v>72</v>
      </c>
      <c r="H7" s="89"/>
      <c r="K7" s="1"/>
      <c r="L7" s="1"/>
      <c r="M7" s="1"/>
      <c r="N7" s="1"/>
      <c r="O7" s="1"/>
    </row>
    <row r="8" spans="2:15" s="2" customFormat="1" ht="13.5" customHeight="1">
      <c r="B8" s="377"/>
      <c r="C8" s="370"/>
      <c r="D8" s="367"/>
      <c r="E8" s="367"/>
      <c r="F8" s="368"/>
      <c r="G8" s="392"/>
      <c r="H8" s="90"/>
      <c r="K8" s="1"/>
      <c r="L8" s="1"/>
      <c r="M8" s="1"/>
      <c r="N8" s="1"/>
      <c r="O8" s="1"/>
    </row>
    <row r="9" spans="2:15" s="2" customFormat="1" ht="13.5" customHeight="1">
      <c r="B9" s="374" t="s">
        <v>74</v>
      </c>
      <c r="C9" s="378" t="str">
        <f>+'予算書'!C11</f>
        <v>平成26年 4月19日（土）　14：30 ～ 17：00　</v>
      </c>
      <c r="D9" s="379"/>
      <c r="E9" s="379"/>
      <c r="F9" s="380"/>
      <c r="G9" s="393"/>
      <c r="H9" s="90"/>
      <c r="K9" s="1"/>
      <c r="L9" s="1"/>
      <c r="M9" s="1"/>
      <c r="N9" s="1"/>
      <c r="O9" s="1"/>
    </row>
    <row r="10" spans="2:14" s="2" customFormat="1" ht="13.5" customHeight="1">
      <c r="B10" s="375"/>
      <c r="C10" s="381"/>
      <c r="D10" s="382"/>
      <c r="E10" s="382"/>
      <c r="F10" s="383"/>
      <c r="G10" s="394"/>
      <c r="H10" s="91"/>
      <c r="K10" s="1"/>
      <c r="L10" s="1"/>
      <c r="M10" s="1"/>
      <c r="N10" s="1"/>
    </row>
    <row r="11" spans="2:8" ht="15" customHeight="1">
      <c r="B11" s="384" t="s">
        <v>104</v>
      </c>
      <c r="C11" s="397"/>
      <c r="D11" s="397"/>
      <c r="E11" s="397"/>
      <c r="F11" s="105" t="s">
        <v>10</v>
      </c>
      <c r="G11" s="395" t="s">
        <v>12</v>
      </c>
      <c r="H11" s="396"/>
    </row>
    <row r="12" spans="2:8" ht="15" customHeight="1">
      <c r="B12" s="92" t="s">
        <v>77</v>
      </c>
      <c r="C12" s="108">
        <f>+'予算書'!C52</f>
        <v>0</v>
      </c>
      <c r="D12" s="107" t="s">
        <v>89</v>
      </c>
      <c r="E12" s="106" t="s">
        <v>85</v>
      </c>
      <c r="F12" s="87" t="s">
        <v>77</v>
      </c>
      <c r="G12" s="372">
        <f>+'予算書'!K35</f>
        <v>0</v>
      </c>
      <c r="H12" s="373"/>
    </row>
    <row r="13" spans="2:8" ht="15" customHeight="1">
      <c r="B13" s="92" t="s">
        <v>76</v>
      </c>
      <c r="C13" s="80">
        <f>+'予算書'!D52</f>
        <v>0</v>
      </c>
      <c r="D13" s="81"/>
      <c r="E13" s="88">
        <f>+'予算書'!F52</f>
        <v>0</v>
      </c>
      <c r="F13" s="87" t="s">
        <v>43</v>
      </c>
      <c r="G13" s="372">
        <f>+'予算書'!J52</f>
        <v>0</v>
      </c>
      <c r="H13" s="373"/>
    </row>
    <row r="14" spans="2:8" ht="15" customHeight="1">
      <c r="B14" s="92" t="s">
        <v>76</v>
      </c>
      <c r="C14" s="80"/>
      <c r="D14" s="81"/>
      <c r="E14" s="88"/>
      <c r="F14" s="87" t="s">
        <v>43</v>
      </c>
      <c r="G14" s="372">
        <v>0</v>
      </c>
      <c r="H14" s="373"/>
    </row>
    <row r="15" spans="2:8" ht="15" customHeight="1">
      <c r="B15" s="92" t="s">
        <v>256</v>
      </c>
      <c r="C15" s="284"/>
      <c r="D15" s="328"/>
      <c r="E15" s="371"/>
      <c r="F15" s="87" t="s">
        <v>254</v>
      </c>
      <c r="G15" s="372">
        <f>+'予算書'!K37</f>
        <v>0</v>
      </c>
      <c r="H15" s="373"/>
    </row>
    <row r="16" spans="2:8" ht="15" customHeight="1">
      <c r="B16" s="92" t="s">
        <v>75</v>
      </c>
      <c r="C16" s="284"/>
      <c r="D16" s="328"/>
      <c r="E16" s="371"/>
      <c r="F16" s="87" t="s">
        <v>70</v>
      </c>
      <c r="G16" s="372">
        <v>0</v>
      </c>
      <c r="H16" s="373"/>
    </row>
    <row r="17" spans="2:8" ht="15" customHeight="1">
      <c r="B17" s="92" t="s">
        <v>86</v>
      </c>
      <c r="C17" s="284"/>
      <c r="D17" s="328"/>
      <c r="E17" s="371"/>
      <c r="F17" s="87" t="s">
        <v>71</v>
      </c>
      <c r="G17" s="372">
        <v>0</v>
      </c>
      <c r="H17" s="373"/>
    </row>
    <row r="18" spans="2:8" ht="15" customHeight="1">
      <c r="B18" s="93"/>
      <c r="C18" s="36"/>
      <c r="D18" s="36"/>
      <c r="E18" s="36"/>
      <c r="F18" s="15" t="s">
        <v>95</v>
      </c>
      <c r="G18" s="360">
        <f>SUM(G12:G17)</f>
        <v>0</v>
      </c>
      <c r="H18" s="361"/>
    </row>
    <row r="19" spans="2:8" ht="15.75" customHeight="1">
      <c r="B19" s="94"/>
      <c r="C19" s="8"/>
      <c r="D19" s="8"/>
      <c r="E19" s="9"/>
      <c r="F19" s="9"/>
      <c r="G19" s="9"/>
      <c r="H19" s="95"/>
    </row>
    <row r="20" spans="2:11" ht="22.5">
      <c r="B20" s="96" t="s">
        <v>78</v>
      </c>
      <c r="C20" s="83"/>
      <c r="D20" s="82" t="s">
        <v>79</v>
      </c>
      <c r="E20" s="83"/>
      <c r="F20" s="83"/>
      <c r="G20" s="83"/>
      <c r="H20" s="97"/>
      <c r="J20" s="146" t="s">
        <v>131</v>
      </c>
      <c r="K20" s="140" t="s">
        <v>130</v>
      </c>
    </row>
    <row r="21" spans="2:11" ht="15.75" customHeight="1">
      <c r="B21" s="98"/>
      <c r="C21" s="83"/>
      <c r="D21" s="83"/>
      <c r="E21" s="83"/>
      <c r="F21" s="83"/>
      <c r="G21" s="83"/>
      <c r="H21" s="97"/>
      <c r="J21" s="140"/>
      <c r="K21" s="140" t="s">
        <v>129</v>
      </c>
    </row>
    <row r="22" spans="2:14" ht="35.25">
      <c r="B22" s="99"/>
      <c r="C22" s="84" t="s">
        <v>81</v>
      </c>
      <c r="D22" s="398">
        <f>+G18</f>
        <v>0</v>
      </c>
      <c r="E22" s="399"/>
      <c r="F22" s="399"/>
      <c r="G22" s="86" t="s">
        <v>80</v>
      </c>
      <c r="H22" s="97"/>
      <c r="K22" s="84" t="s">
        <v>81</v>
      </c>
      <c r="L22" s="398">
        <f>SUM(G12:H15)</f>
        <v>0</v>
      </c>
      <c r="M22" s="403"/>
      <c r="N22" s="86" t="s">
        <v>80</v>
      </c>
    </row>
    <row r="23" spans="2:8" ht="15">
      <c r="B23" s="98"/>
      <c r="C23" s="83"/>
      <c r="D23" s="83"/>
      <c r="E23" s="83"/>
      <c r="F23" s="83"/>
      <c r="G23" s="83"/>
      <c r="H23" s="97"/>
    </row>
    <row r="24" spans="2:8" ht="15">
      <c r="B24" s="98"/>
      <c r="C24" s="400" t="s">
        <v>128</v>
      </c>
      <c r="D24" s="401"/>
      <c r="E24" s="401"/>
      <c r="F24" s="40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9" t="s">
        <v>88</v>
      </c>
      <c r="D35" s="390"/>
      <c r="E35" s="390"/>
      <c r="F35" s="390"/>
      <c r="G35" s="17"/>
      <c r="H35" s="21"/>
    </row>
    <row r="36" spans="2:8" ht="15" customHeight="1">
      <c r="B36" s="387"/>
      <c r="C36" s="390"/>
      <c r="D36" s="390"/>
      <c r="E36" s="390"/>
      <c r="F36" s="390"/>
      <c r="G36" s="79"/>
      <c r="H36" s="22"/>
    </row>
    <row r="37" spans="2:8" ht="13.5" customHeight="1">
      <c r="B37" s="308"/>
      <c r="C37" s="390"/>
      <c r="D37" s="390"/>
      <c r="E37" s="390"/>
      <c r="F37" s="390"/>
      <c r="G37" s="79"/>
      <c r="H37" s="73"/>
    </row>
    <row r="38" spans="2:8" s="2" customFormat="1" ht="13.5">
      <c r="B38" s="24"/>
      <c r="C38" s="24"/>
      <c r="D38" s="24"/>
      <c r="E38" s="19"/>
      <c r="F38" s="20"/>
      <c r="G38" s="20"/>
      <c r="H38" s="21"/>
    </row>
    <row r="39" spans="2:8" s="2" customFormat="1" ht="17.25">
      <c r="B39" s="388" t="s">
        <v>126</v>
      </c>
      <c r="C39" s="282"/>
      <c r="D39" s="282"/>
      <c r="E39" s="282"/>
      <c r="F39" s="282"/>
      <c r="G39" s="67"/>
      <c r="H39" s="21"/>
    </row>
    <row r="40" spans="2:8" s="2" customFormat="1" ht="17.25">
      <c r="B40" s="78"/>
      <c r="C40" s="12"/>
      <c r="D40" s="12"/>
      <c r="E40" s="20"/>
      <c r="F40" s="67"/>
      <c r="G40" s="67"/>
      <c r="H40" s="21"/>
    </row>
    <row r="41" spans="2:8" s="2" customFormat="1" ht="15.75">
      <c r="B41" s="376" t="s">
        <v>73</v>
      </c>
      <c r="C41" s="369" t="str">
        <f>+'予算書'!B6</f>
        <v>臨床微生物部</v>
      </c>
      <c r="D41" s="364" t="s">
        <v>90</v>
      </c>
      <c r="E41" s="365"/>
      <c r="F41" s="366"/>
      <c r="G41" s="391" t="s">
        <v>72</v>
      </c>
      <c r="H41" s="89"/>
    </row>
    <row r="42" spans="2:8" s="2" customFormat="1" ht="13.5" customHeight="1">
      <c r="B42" s="377"/>
      <c r="C42" s="370"/>
      <c r="D42" s="367"/>
      <c r="E42" s="367"/>
      <c r="F42" s="368"/>
      <c r="G42" s="392"/>
      <c r="H42" s="90"/>
    </row>
    <row r="43" spans="2:8" s="2" customFormat="1" ht="13.5" customHeight="1">
      <c r="B43" s="374" t="s">
        <v>74</v>
      </c>
      <c r="C43" s="378" t="str">
        <f>+C9</f>
        <v>平成26年 4月19日（土）　14：30 ～ 17：00　</v>
      </c>
      <c r="D43" s="379"/>
      <c r="E43" s="379"/>
      <c r="F43" s="380"/>
      <c r="G43" s="393"/>
      <c r="H43" s="90"/>
    </row>
    <row r="44" spans="2:8" s="2" customFormat="1" ht="13.5" customHeight="1">
      <c r="B44" s="375"/>
      <c r="C44" s="381"/>
      <c r="D44" s="382"/>
      <c r="E44" s="382"/>
      <c r="F44" s="383"/>
      <c r="G44" s="394"/>
      <c r="H44" s="91"/>
    </row>
    <row r="45" spans="2:8" ht="15" customHeight="1">
      <c r="B45" s="384" t="s">
        <v>104</v>
      </c>
      <c r="C45" s="397"/>
      <c r="D45" s="397"/>
      <c r="E45" s="397"/>
      <c r="F45" s="105" t="s">
        <v>10</v>
      </c>
      <c r="G45" s="395" t="s">
        <v>12</v>
      </c>
      <c r="H45" s="396"/>
    </row>
    <row r="46" spans="2:8" ht="15" customHeight="1">
      <c r="B46" s="92" t="s">
        <v>77</v>
      </c>
      <c r="C46" s="108"/>
      <c r="D46" s="107"/>
      <c r="E46" s="106"/>
      <c r="F46" s="87" t="s">
        <v>69</v>
      </c>
      <c r="G46" s="372">
        <v>0</v>
      </c>
      <c r="H46" s="373"/>
    </row>
    <row r="47" spans="2:8" ht="15" customHeight="1">
      <c r="B47" s="92" t="s">
        <v>76</v>
      </c>
      <c r="C47" s="80"/>
      <c r="D47" s="81"/>
      <c r="E47" s="88"/>
      <c r="F47" s="87" t="s">
        <v>43</v>
      </c>
      <c r="G47" s="372">
        <f>+K12</f>
        <v>0</v>
      </c>
      <c r="H47" s="373"/>
    </row>
    <row r="48" spans="2:8" ht="15" customHeight="1">
      <c r="B48" s="92" t="s">
        <v>76</v>
      </c>
      <c r="C48" s="80"/>
      <c r="D48" s="81"/>
      <c r="E48" s="88"/>
      <c r="F48" s="87" t="s">
        <v>43</v>
      </c>
      <c r="G48" s="372">
        <v>0</v>
      </c>
      <c r="H48" s="373"/>
    </row>
    <row r="49" spans="2:8" ht="15" customHeight="1">
      <c r="B49" s="92" t="s">
        <v>75</v>
      </c>
      <c r="C49" s="284"/>
      <c r="D49" s="328"/>
      <c r="E49" s="371"/>
      <c r="F49" s="87" t="s">
        <v>70</v>
      </c>
      <c r="G49" s="372">
        <v>0</v>
      </c>
      <c r="H49" s="373"/>
    </row>
    <row r="50" spans="2:8" ht="15" customHeight="1">
      <c r="B50" s="92" t="s">
        <v>86</v>
      </c>
      <c r="C50" s="284"/>
      <c r="D50" s="328"/>
      <c r="E50" s="371"/>
      <c r="F50" s="87" t="s">
        <v>71</v>
      </c>
      <c r="G50" s="372">
        <v>0</v>
      </c>
      <c r="H50" s="373"/>
    </row>
    <row r="51" spans="2:8" ht="15" customHeight="1">
      <c r="B51" s="92"/>
      <c r="C51" s="284"/>
      <c r="D51" s="328"/>
      <c r="E51" s="371"/>
      <c r="F51" s="87"/>
      <c r="G51" s="372">
        <v>0</v>
      </c>
      <c r="H51" s="373"/>
    </row>
    <row r="52" spans="2:11" ht="15" customHeight="1">
      <c r="B52" s="93"/>
      <c r="C52" s="36"/>
      <c r="D52" s="36"/>
      <c r="E52" s="36"/>
      <c r="F52" s="15" t="s">
        <v>95</v>
      </c>
      <c r="G52" s="360">
        <f>SUM(G46:G51)</f>
        <v>0</v>
      </c>
      <c r="H52" s="361"/>
      <c r="J52" s="146"/>
      <c r="K52" s="140"/>
    </row>
    <row r="53" spans="2:11" ht="15.75" customHeight="1">
      <c r="B53" s="94"/>
      <c r="C53" s="8"/>
      <c r="D53" s="8"/>
      <c r="E53" s="9"/>
      <c r="F53" s="9"/>
      <c r="G53" s="9"/>
      <c r="H53" s="95"/>
      <c r="K53" s="140"/>
    </row>
    <row r="54" spans="2:11" ht="22.5">
      <c r="B54" s="96" t="s">
        <v>78</v>
      </c>
      <c r="C54" s="83"/>
      <c r="D54" s="82" t="s">
        <v>79</v>
      </c>
      <c r="E54" s="83"/>
      <c r="F54" s="83"/>
      <c r="G54" s="83"/>
      <c r="H54" s="97"/>
      <c r="J54" s="146" t="s">
        <v>131</v>
      </c>
      <c r="K54" s="140" t="s">
        <v>132</v>
      </c>
    </row>
    <row r="55" spans="2:11" ht="15.75" customHeight="1">
      <c r="B55" s="98"/>
      <c r="C55" s="83"/>
      <c r="D55" s="83"/>
      <c r="E55" s="83"/>
      <c r="F55" s="83"/>
      <c r="G55" s="83"/>
      <c r="H55" s="97"/>
      <c r="K55" s="140" t="s">
        <v>133</v>
      </c>
    </row>
    <row r="56" spans="2:14" ht="35.25">
      <c r="B56" s="99"/>
      <c r="C56" s="84" t="s">
        <v>81</v>
      </c>
      <c r="D56" s="402">
        <f>+G52</f>
        <v>0</v>
      </c>
      <c r="E56" s="399"/>
      <c r="F56" s="399"/>
      <c r="G56" s="86" t="s">
        <v>80</v>
      </c>
      <c r="H56" s="97"/>
      <c r="K56" s="84" t="s">
        <v>81</v>
      </c>
      <c r="L56" s="398">
        <f>+K12</f>
        <v>0</v>
      </c>
      <c r="M56" s="403"/>
      <c r="N56" s="86" t="s">
        <v>80</v>
      </c>
    </row>
    <row r="57" spans="2:8" ht="15">
      <c r="B57" s="98"/>
      <c r="C57" s="83"/>
      <c r="D57" s="83"/>
      <c r="E57" s="83"/>
      <c r="F57" s="83"/>
      <c r="G57" s="83"/>
      <c r="H57" s="97"/>
    </row>
    <row r="58" spans="2:8" ht="15">
      <c r="B58" s="98"/>
      <c r="C58" s="362" t="s">
        <v>82</v>
      </c>
      <c r="D58" s="363"/>
      <c r="E58" s="363"/>
      <c r="F58" s="36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C35:F37"/>
    <mergeCell ref="G14:H14"/>
    <mergeCell ref="G7:G10"/>
    <mergeCell ref="B9:B10"/>
    <mergeCell ref="B7:B8"/>
    <mergeCell ref="C9:F10"/>
    <mergeCell ref="B11:E11"/>
    <mergeCell ref="G11:H11"/>
    <mergeCell ref="G12:H12"/>
    <mergeCell ref="G13:H13"/>
    <mergeCell ref="G15:H15"/>
    <mergeCell ref="G16:H16"/>
    <mergeCell ref="G17:H17"/>
    <mergeCell ref="G18:H18"/>
    <mergeCell ref="G45:H45"/>
    <mergeCell ref="G46:H46"/>
    <mergeCell ref="G47:H47"/>
    <mergeCell ref="B43:B44"/>
    <mergeCell ref="B2:B3"/>
    <mergeCell ref="B5:F5"/>
    <mergeCell ref="C1:F3"/>
    <mergeCell ref="B41:B42"/>
    <mergeCell ref="C16:E16"/>
    <mergeCell ref="B39:F39"/>
    <mergeCell ref="B36:B37"/>
    <mergeCell ref="C17:E17"/>
    <mergeCell ref="D22:F22"/>
    <mergeCell ref="C24:F2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09" t="s">
        <v>23</v>
      </c>
      <c r="J1" s="310"/>
      <c r="K1" s="40" t="s">
        <v>42</v>
      </c>
    </row>
    <row r="2" spans="7:11" ht="63.75" customHeight="1">
      <c r="G2" s="83"/>
      <c r="H2" s="83"/>
      <c r="I2" s="311"/>
      <c r="J2" s="297"/>
      <c r="K2" s="38"/>
    </row>
    <row r="3" spans="2:11" ht="15" customHeight="1">
      <c r="B3" s="23"/>
      <c r="C3" s="25"/>
      <c r="D3" s="25"/>
      <c r="E3" s="25"/>
      <c r="F3" s="25"/>
      <c r="G3" s="39"/>
      <c r="H3" s="39"/>
      <c r="I3" s="298"/>
      <c r="J3" s="292"/>
      <c r="K3" s="123">
        <v>41732</v>
      </c>
    </row>
    <row r="4" spans="2:11" ht="15" customHeight="1">
      <c r="B4" s="23"/>
      <c r="C4" s="25"/>
      <c r="D4" s="25"/>
      <c r="E4" s="25"/>
      <c r="F4" s="25"/>
      <c r="G4" s="39"/>
      <c r="H4" s="39"/>
      <c r="I4" s="39"/>
      <c r="J4" s="39"/>
      <c r="K4" s="39"/>
    </row>
    <row r="5" spans="2:11" ht="15.75" customHeight="1">
      <c r="B5" s="278"/>
      <c r="C5" s="312"/>
      <c r="D5" s="111"/>
      <c r="E5" s="111"/>
      <c r="F5" s="111"/>
      <c r="J5" s="17" t="s">
        <v>259</v>
      </c>
      <c r="K5" s="21" t="s">
        <v>263</v>
      </c>
    </row>
    <row r="6" spans="2:11" ht="15" customHeight="1">
      <c r="B6" s="319" t="s">
        <v>266</v>
      </c>
      <c r="C6" s="320"/>
      <c r="D6" s="318" t="s">
        <v>261</v>
      </c>
      <c r="E6" s="282"/>
      <c r="F6" s="282"/>
      <c r="G6" s="282"/>
      <c r="H6" s="282"/>
      <c r="I6" s="109"/>
      <c r="J6" s="16" t="s">
        <v>6</v>
      </c>
      <c r="K6" s="139">
        <v>41716</v>
      </c>
    </row>
    <row r="7" spans="2:11" ht="13.5" customHeight="1">
      <c r="B7" s="321"/>
      <c r="C7" s="320"/>
      <c r="D7" s="282"/>
      <c r="E7" s="282"/>
      <c r="F7" s="282"/>
      <c r="G7" s="282"/>
      <c r="H7" s="282"/>
      <c r="I7" s="110"/>
      <c r="J7" s="314" t="s">
        <v>260</v>
      </c>
      <c r="K7" s="315"/>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194</v>
      </c>
    </row>
    <row r="10" spans="2:11" s="2" customFormat="1" ht="13.5" customHeight="1">
      <c r="B10" s="12"/>
      <c r="C10" s="12"/>
      <c r="D10" s="12"/>
      <c r="E10" s="12"/>
      <c r="F10" s="12"/>
      <c r="G10" s="316" t="s">
        <v>264</v>
      </c>
      <c r="H10" s="316"/>
      <c r="I10" s="316"/>
      <c r="J10" s="317"/>
      <c r="K10" s="21" t="s">
        <v>265</v>
      </c>
    </row>
    <row r="11" spans="2:11" s="2" customFormat="1" ht="13.5" customHeight="1">
      <c r="B11" s="41" t="s">
        <v>7</v>
      </c>
      <c r="C11" s="281" t="s">
        <v>274</v>
      </c>
      <c r="D11" s="281"/>
      <c r="E11" s="281"/>
      <c r="F11" s="281"/>
      <c r="G11" s="282"/>
      <c r="H11" s="282"/>
      <c r="I11" s="282"/>
      <c r="J11" s="282"/>
      <c r="K11" s="282"/>
    </row>
    <row r="12" spans="2:11" s="2" customFormat="1" ht="13.5" customHeight="1">
      <c r="B12" s="41" t="s">
        <v>8</v>
      </c>
      <c r="C12" s="281" t="s">
        <v>267</v>
      </c>
      <c r="D12" s="281"/>
      <c r="E12" s="281"/>
      <c r="F12" s="281"/>
      <c r="G12" s="283"/>
      <c r="H12" s="283"/>
      <c r="I12" s="283"/>
      <c r="J12" s="282"/>
      <c r="K12" s="282"/>
    </row>
    <row r="13" spans="2:11" s="2" customFormat="1" ht="13.5" customHeight="1">
      <c r="B13" s="41" t="s">
        <v>9</v>
      </c>
      <c r="C13" s="313" t="s">
        <v>268</v>
      </c>
      <c r="D13" s="313"/>
      <c r="E13" s="313"/>
      <c r="F13" s="313"/>
      <c r="G13" s="283"/>
      <c r="H13" s="283"/>
      <c r="I13" s="283"/>
      <c r="J13" s="283"/>
      <c r="K13" s="283"/>
    </row>
    <row r="14" spans="2:11" s="2" customFormat="1" ht="13.5" customHeight="1">
      <c r="B14" s="13"/>
      <c r="C14" s="281" t="s">
        <v>270</v>
      </c>
      <c r="D14" s="281"/>
      <c r="E14" s="281"/>
      <c r="F14" s="281"/>
      <c r="G14" s="283"/>
      <c r="H14" s="283"/>
      <c r="I14" s="283"/>
      <c r="J14" s="283"/>
      <c r="K14" s="283"/>
    </row>
    <row r="15" spans="2:11" s="2" customFormat="1" ht="13.5" customHeight="1">
      <c r="B15" s="13"/>
      <c r="C15" s="281" t="s">
        <v>271</v>
      </c>
      <c r="D15" s="281"/>
      <c r="E15" s="281"/>
      <c r="F15" s="281"/>
      <c r="G15" s="283"/>
      <c r="H15" s="283"/>
      <c r="I15" s="283"/>
      <c r="J15" s="283"/>
      <c r="K15" s="283"/>
    </row>
    <row r="16" spans="2:11" s="2" customFormat="1" ht="13.5" customHeight="1">
      <c r="B16" s="13"/>
      <c r="C16" s="281" t="s">
        <v>275</v>
      </c>
      <c r="D16" s="281"/>
      <c r="E16" s="281"/>
      <c r="F16" s="281"/>
      <c r="G16" s="283"/>
      <c r="H16" s="283"/>
      <c r="I16" s="283"/>
      <c r="J16" s="283"/>
      <c r="K16" s="283"/>
    </row>
    <row r="17" spans="2:11" s="2" customFormat="1" ht="13.5" customHeight="1">
      <c r="B17" s="13"/>
      <c r="C17" s="281" t="s">
        <v>269</v>
      </c>
      <c r="D17" s="281"/>
      <c r="E17" s="281"/>
      <c r="F17" s="281"/>
      <c r="G17" s="283"/>
      <c r="H17" s="283"/>
      <c r="I17" s="283"/>
      <c r="J17" s="283"/>
      <c r="K17" s="283"/>
    </row>
    <row r="18" spans="2:11" s="2" customFormat="1" ht="13.5" customHeight="1">
      <c r="B18" s="31" t="s">
        <v>16</v>
      </c>
      <c r="C18" s="32"/>
      <c r="D18" s="32"/>
      <c r="E18" s="32"/>
      <c r="F18" s="32"/>
      <c r="G18" s="32"/>
      <c r="H18" s="32"/>
      <c r="I18" s="32"/>
      <c r="J18" s="32"/>
      <c r="K18" s="32"/>
    </row>
    <row r="19" spans="2:11" ht="15" customHeight="1">
      <c r="B19" s="26" t="s">
        <v>10</v>
      </c>
      <c r="C19" s="287" t="s">
        <v>11</v>
      </c>
      <c r="D19" s="287"/>
      <c r="E19" s="287"/>
      <c r="F19" s="287"/>
      <c r="G19" s="288"/>
      <c r="H19" s="288"/>
      <c r="I19" s="288"/>
      <c r="J19" s="289"/>
      <c r="K19" s="27" t="s">
        <v>12</v>
      </c>
    </row>
    <row r="20" spans="2:11" ht="15" customHeight="1">
      <c r="B20" s="28" t="s">
        <v>18</v>
      </c>
      <c r="C20" s="284" t="s">
        <v>21</v>
      </c>
      <c r="D20" s="285"/>
      <c r="E20" s="285"/>
      <c r="F20" s="285"/>
      <c r="G20" s="286"/>
      <c r="H20" s="286"/>
      <c r="I20" s="286"/>
      <c r="J20" s="277"/>
      <c r="K20" s="29">
        <v>0</v>
      </c>
    </row>
    <row r="21" spans="2:11" ht="15" customHeight="1">
      <c r="B21" s="63" t="s">
        <v>19</v>
      </c>
      <c r="C21" s="279" t="s">
        <v>20</v>
      </c>
      <c r="D21" s="290"/>
      <c r="E21" s="290"/>
      <c r="F21" s="290"/>
      <c r="G21" s="295"/>
      <c r="H21" s="295"/>
      <c r="I21" s="295"/>
      <c r="J21" s="291"/>
      <c r="K21" s="29">
        <v>0</v>
      </c>
    </row>
    <row r="22" spans="2:11" ht="15" customHeight="1">
      <c r="B22" s="28"/>
      <c r="C22" s="284"/>
      <c r="D22" s="285"/>
      <c r="E22" s="285"/>
      <c r="F22" s="285"/>
      <c r="G22" s="286"/>
      <c r="H22" s="286"/>
      <c r="I22" s="286"/>
      <c r="J22" s="277"/>
      <c r="K22" s="29"/>
    </row>
    <row r="23" spans="2:11" ht="15" customHeight="1">
      <c r="B23" s="63" t="s">
        <v>106</v>
      </c>
      <c r="C23" s="129" t="s">
        <v>100</v>
      </c>
      <c r="D23" s="188">
        <v>0</v>
      </c>
      <c r="E23" s="125" t="s">
        <v>80</v>
      </c>
      <c r="F23" s="130" t="s">
        <v>101</v>
      </c>
      <c r="G23" s="134">
        <v>20</v>
      </c>
      <c r="H23" s="324" t="s">
        <v>103</v>
      </c>
      <c r="I23" s="325"/>
      <c r="J23" s="126"/>
      <c r="K23" s="64">
        <f>+D23*G23</f>
        <v>0</v>
      </c>
    </row>
    <row r="24" spans="2:11" ht="15" customHeight="1">
      <c r="B24" s="28" t="s">
        <v>111</v>
      </c>
      <c r="C24" s="108" t="s">
        <v>100</v>
      </c>
      <c r="D24" s="189">
        <v>0</v>
      </c>
      <c r="E24" s="106" t="s">
        <v>80</v>
      </c>
      <c r="F24" s="131" t="s">
        <v>101</v>
      </c>
      <c r="G24" s="135">
        <v>0</v>
      </c>
      <c r="H24" s="327" t="s">
        <v>103</v>
      </c>
      <c r="I24" s="327"/>
      <c r="J24" s="136"/>
      <c r="K24" s="64">
        <f>+D24*G24</f>
        <v>0</v>
      </c>
    </row>
    <row r="25" spans="2:11" ht="15" customHeight="1">
      <c r="B25" s="63" t="s">
        <v>107</v>
      </c>
      <c r="C25" s="129" t="s">
        <v>100</v>
      </c>
      <c r="D25" s="188">
        <v>300</v>
      </c>
      <c r="E25" s="125" t="s">
        <v>80</v>
      </c>
      <c r="F25" s="130" t="s">
        <v>101</v>
      </c>
      <c r="G25" s="134">
        <v>0</v>
      </c>
      <c r="H25" s="324" t="s">
        <v>103</v>
      </c>
      <c r="I25" s="326"/>
      <c r="J25" s="126"/>
      <c r="K25" s="64">
        <f>+D25*G25</f>
        <v>0</v>
      </c>
    </row>
    <row r="26" spans="2:11" ht="15" customHeight="1">
      <c r="B26" s="28" t="s">
        <v>41</v>
      </c>
      <c r="C26" s="108" t="s">
        <v>100</v>
      </c>
      <c r="D26" s="189">
        <v>2000</v>
      </c>
      <c r="E26" s="106" t="s">
        <v>80</v>
      </c>
      <c r="F26" s="131" t="s">
        <v>101</v>
      </c>
      <c r="G26" s="135">
        <v>0</v>
      </c>
      <c r="H26" s="327" t="s">
        <v>103</v>
      </c>
      <c r="I26" s="328"/>
      <c r="J26" s="136"/>
      <c r="K26" s="64">
        <f>+D26*G26</f>
        <v>0</v>
      </c>
    </row>
    <row r="27" spans="2:11" ht="15" customHeight="1">
      <c r="B27" s="33"/>
      <c r="C27" s="205" t="s">
        <v>184</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287" t="s">
        <v>11</v>
      </c>
      <c r="D30" s="287"/>
      <c r="E30" s="287"/>
      <c r="F30" s="287"/>
      <c r="G30" s="288"/>
      <c r="H30" s="288"/>
      <c r="I30" s="288"/>
      <c r="J30" s="289"/>
      <c r="K30" s="27" t="s">
        <v>12</v>
      </c>
    </row>
    <row r="31" spans="2:11" ht="15" customHeight="1">
      <c r="B31" s="28" t="s">
        <v>13</v>
      </c>
      <c r="C31" s="284"/>
      <c r="D31" s="285"/>
      <c r="E31" s="285"/>
      <c r="F31" s="285"/>
      <c r="G31" s="286"/>
      <c r="H31" s="286"/>
      <c r="I31" s="286"/>
      <c r="J31" s="296"/>
      <c r="K31" s="29"/>
    </row>
    <row r="32" spans="2:11" ht="15" customHeight="1">
      <c r="B32" s="63" t="s">
        <v>14</v>
      </c>
      <c r="C32" s="279"/>
      <c r="D32" s="290"/>
      <c r="E32" s="290"/>
      <c r="F32" s="290"/>
      <c r="G32" s="295"/>
      <c r="H32" s="295"/>
      <c r="I32" s="295"/>
      <c r="J32" s="323"/>
      <c r="K32" s="29"/>
    </row>
    <row r="33" spans="2:13" ht="15" customHeight="1">
      <c r="B33" s="28" t="s">
        <v>116</v>
      </c>
      <c r="C33" s="284" t="s">
        <v>248</v>
      </c>
      <c r="D33" s="285"/>
      <c r="E33" s="285"/>
      <c r="F33" s="285"/>
      <c r="G33" s="286"/>
      <c r="H33" s="286"/>
      <c r="I33" s="286"/>
      <c r="J33" s="322"/>
      <c r="K33" s="29">
        <v>1000</v>
      </c>
      <c r="L33" s="73" t="s">
        <v>168</v>
      </c>
      <c r="M33" s="140" t="s">
        <v>166</v>
      </c>
    </row>
    <row r="34" spans="2:13" ht="15" customHeight="1">
      <c r="B34" s="63" t="s">
        <v>117</v>
      </c>
      <c r="C34" s="279" t="s">
        <v>272</v>
      </c>
      <c r="D34" s="290"/>
      <c r="E34" s="290"/>
      <c r="F34" s="290"/>
      <c r="G34" s="295"/>
      <c r="H34" s="295"/>
      <c r="I34" s="295"/>
      <c r="J34" s="323"/>
      <c r="K34" s="186">
        <f>SUM(J45:J50)</f>
        <v>3500</v>
      </c>
      <c r="L34" s="73" t="s">
        <v>167</v>
      </c>
      <c r="M34" s="140" t="s">
        <v>118</v>
      </c>
    </row>
    <row r="35" spans="2:13" ht="15" customHeight="1">
      <c r="B35" s="28" t="s">
        <v>114</v>
      </c>
      <c r="C35" s="284" t="s">
        <v>257</v>
      </c>
      <c r="D35" s="285"/>
      <c r="E35" s="285"/>
      <c r="F35" s="285"/>
      <c r="G35" s="286"/>
      <c r="H35" s="286"/>
      <c r="I35" s="286"/>
      <c r="J35" s="322"/>
      <c r="K35" s="182">
        <v>0</v>
      </c>
      <c r="L35" s="73" t="s">
        <v>168</v>
      </c>
      <c r="M35" s="140" t="s">
        <v>246</v>
      </c>
    </row>
    <row r="36" spans="2:13" ht="15" customHeight="1">
      <c r="B36" s="63" t="s">
        <v>115</v>
      </c>
      <c r="C36" s="279" t="s">
        <v>258</v>
      </c>
      <c r="D36" s="290"/>
      <c r="E36" s="290"/>
      <c r="F36" s="290"/>
      <c r="G36" s="295"/>
      <c r="H36" s="295"/>
      <c r="I36" s="295"/>
      <c r="J36" s="323"/>
      <c r="K36" s="183">
        <f>+J52+J53</f>
        <v>0</v>
      </c>
      <c r="L36" s="73" t="s">
        <v>167</v>
      </c>
      <c r="M36" s="140" t="s">
        <v>247</v>
      </c>
    </row>
    <row r="37" spans="2:11" ht="15" customHeight="1">
      <c r="B37" s="28" t="s">
        <v>250</v>
      </c>
      <c r="C37" s="284"/>
      <c r="D37" s="285"/>
      <c r="E37" s="285"/>
      <c r="F37" s="285"/>
      <c r="G37" s="285"/>
      <c r="H37" s="285"/>
      <c r="I37" s="285"/>
      <c r="J37" s="329"/>
      <c r="K37" s="29"/>
    </row>
    <row r="38" spans="2:17" ht="15" customHeight="1">
      <c r="B38" s="63" t="s">
        <v>15</v>
      </c>
      <c r="C38" s="279" t="s">
        <v>195</v>
      </c>
      <c r="D38" s="290"/>
      <c r="E38" s="290"/>
      <c r="F38" s="290"/>
      <c r="G38" s="290"/>
      <c r="H38" s="290"/>
      <c r="I38" s="290"/>
      <c r="J38" s="330"/>
      <c r="K38" s="29">
        <v>1000</v>
      </c>
      <c r="N38" s="209"/>
      <c r="O38" s="209"/>
      <c r="P38"/>
      <c r="Q38" s="210"/>
    </row>
    <row r="39" spans="2:17" ht="15" customHeight="1">
      <c r="B39" s="28" t="s">
        <v>201</v>
      </c>
      <c r="C39" s="284" t="s">
        <v>202</v>
      </c>
      <c r="D39" s="285"/>
      <c r="E39" s="285"/>
      <c r="F39" s="285"/>
      <c r="G39" s="285"/>
      <c r="H39" s="285"/>
      <c r="I39" s="285"/>
      <c r="J39" s="329"/>
      <c r="K39" s="186">
        <f>+J51</f>
        <v>1000</v>
      </c>
      <c r="N39" s="209"/>
      <c r="O39" s="209"/>
      <c r="P39"/>
      <c r="Q39" s="210"/>
    </row>
    <row r="40" spans="2:17" ht="15" customHeight="1">
      <c r="B40" s="63" t="s">
        <v>199</v>
      </c>
      <c r="C40" s="279"/>
      <c r="D40" s="290"/>
      <c r="E40" s="290"/>
      <c r="F40" s="290"/>
      <c r="G40" s="295"/>
      <c r="H40" s="295"/>
      <c r="I40" s="295"/>
      <c r="J40" s="323"/>
      <c r="K40" s="29"/>
      <c r="M40" s="213" t="s">
        <v>193</v>
      </c>
      <c r="N40" s="273"/>
      <c r="O40" s="83"/>
      <c r="P40"/>
      <c r="Q40" s="210"/>
    </row>
    <row r="41" spans="2:17" ht="15" customHeight="1">
      <c r="B41" s="28" t="s">
        <v>198</v>
      </c>
      <c r="C41" s="284"/>
      <c r="D41" s="285"/>
      <c r="E41" s="285"/>
      <c r="F41" s="285"/>
      <c r="G41" s="286"/>
      <c r="H41" s="286"/>
      <c r="I41" s="286"/>
      <c r="J41" s="296"/>
      <c r="K41" s="29"/>
      <c r="M41" s="212" t="s">
        <v>245</v>
      </c>
      <c r="N41" s="210"/>
      <c r="P41"/>
      <c r="Q41" s="210"/>
    </row>
    <row r="42" spans="2:17" ht="15" customHeight="1">
      <c r="B42" s="63" t="s">
        <v>197</v>
      </c>
      <c r="C42" s="279"/>
      <c r="D42" s="294"/>
      <c r="E42" s="294"/>
      <c r="F42" s="294"/>
      <c r="G42" s="294"/>
      <c r="H42" s="294"/>
      <c r="I42" s="294"/>
      <c r="J42" s="280"/>
      <c r="K42" s="29"/>
      <c r="M42" s="211" t="s">
        <v>192</v>
      </c>
      <c r="N42" s="210"/>
      <c r="P42"/>
      <c r="Q42" s="210"/>
    </row>
    <row r="43" spans="2:17" ht="15" customHeight="1">
      <c r="B43" s="28" t="s">
        <v>200</v>
      </c>
      <c r="C43" s="112"/>
      <c r="D43" s="106"/>
      <c r="E43" s="106"/>
      <c r="F43" s="106"/>
      <c r="G43" s="113"/>
      <c r="H43" s="113"/>
      <c r="I43" s="113"/>
      <c r="J43" s="114"/>
      <c r="K43" s="29"/>
      <c r="M43" s="276" t="s">
        <v>255</v>
      </c>
      <c r="N43" s="210"/>
      <c r="P43"/>
      <c r="Q43" s="210"/>
    </row>
    <row r="44" spans="2:17" ht="15" customHeight="1">
      <c r="B44" s="63" t="s">
        <v>159</v>
      </c>
      <c r="C44" s="293"/>
      <c r="D44" s="294"/>
      <c r="E44" s="294"/>
      <c r="F44" s="294"/>
      <c r="G44" s="295"/>
      <c r="H44" s="295"/>
      <c r="I44" s="295"/>
      <c r="J44" s="296"/>
      <c r="K44" s="29">
        <f>IF(SUM(B44)&gt;0,SUM(B44*J44),"")</f>
      </c>
      <c r="M44"/>
      <c r="N44" s="210"/>
      <c r="P44"/>
      <c r="Q44" s="210"/>
    </row>
    <row r="45" spans="2:17" ht="15" customHeight="1">
      <c r="B45" s="121" t="s">
        <v>160</v>
      </c>
      <c r="C45" s="115" t="s">
        <v>276</v>
      </c>
      <c r="D45" s="115" t="s">
        <v>47</v>
      </c>
      <c r="E45" s="120" t="s">
        <v>98</v>
      </c>
      <c r="F45" s="120" t="s">
        <v>53</v>
      </c>
      <c r="G45" s="118" t="s">
        <v>96</v>
      </c>
      <c r="H45" s="118"/>
      <c r="I45" s="118" t="s">
        <v>97</v>
      </c>
      <c r="J45" s="185">
        <v>3500</v>
      </c>
      <c r="K45" s="29"/>
      <c r="M45"/>
      <c r="N45" s="210"/>
      <c r="P45"/>
      <c r="Q45" s="210"/>
    </row>
    <row r="46" spans="2:17" ht="15" customHeight="1">
      <c r="B46" s="119" t="s">
        <v>161</v>
      </c>
      <c r="C46" s="116"/>
      <c r="D46" s="116"/>
      <c r="E46" s="127" t="s">
        <v>98</v>
      </c>
      <c r="F46" s="127"/>
      <c r="G46" s="128" t="s">
        <v>96</v>
      </c>
      <c r="H46" s="128"/>
      <c r="I46" s="128" t="s">
        <v>97</v>
      </c>
      <c r="J46" s="185"/>
      <c r="K46" s="29">
        <f>IF(SUM(B46)&gt;0,SUM(B46*J46),"")</f>
      </c>
      <c r="M46"/>
      <c r="N46" s="210"/>
      <c r="P46"/>
      <c r="Q46" s="210"/>
    </row>
    <row r="47" spans="2:17" ht="15" customHeight="1">
      <c r="B47" s="138" t="s">
        <v>162</v>
      </c>
      <c r="C47" s="115"/>
      <c r="D47" s="115"/>
      <c r="E47" s="120" t="s">
        <v>98</v>
      </c>
      <c r="F47" s="120"/>
      <c r="G47" s="118" t="s">
        <v>96</v>
      </c>
      <c r="H47" s="118"/>
      <c r="I47" s="118" t="s">
        <v>97</v>
      </c>
      <c r="J47" s="185"/>
      <c r="K47" s="29"/>
      <c r="M47"/>
      <c r="N47" s="210"/>
      <c r="P47"/>
      <c r="Q47" s="210"/>
    </row>
    <row r="48" spans="2:17" ht="15" customHeight="1">
      <c r="B48" s="119" t="s">
        <v>163</v>
      </c>
      <c r="C48" s="116"/>
      <c r="D48" s="116"/>
      <c r="E48" s="127" t="s">
        <v>98</v>
      </c>
      <c r="F48" s="127"/>
      <c r="G48" s="128" t="s">
        <v>96</v>
      </c>
      <c r="H48" s="128"/>
      <c r="I48" s="128" t="s">
        <v>97</v>
      </c>
      <c r="J48" s="185"/>
      <c r="K48" s="29">
        <f>IF(SUM(B48)&gt;0,SUM(B48*J48),"")</f>
      </c>
      <c r="M48"/>
      <c r="N48" s="210"/>
      <c r="P48"/>
      <c r="Q48" s="210"/>
    </row>
    <row r="49" spans="2:11" ht="15" customHeight="1">
      <c r="B49" s="138" t="s">
        <v>164</v>
      </c>
      <c r="C49" s="115"/>
      <c r="D49" s="115"/>
      <c r="E49" s="120" t="s">
        <v>98</v>
      </c>
      <c r="F49" s="120"/>
      <c r="G49" s="118" t="s">
        <v>96</v>
      </c>
      <c r="H49" s="118"/>
      <c r="I49" s="118" t="s">
        <v>97</v>
      </c>
      <c r="J49" s="185"/>
      <c r="K49" s="29"/>
    </row>
    <row r="50" spans="2:13" ht="15" customHeight="1">
      <c r="B50" s="119" t="s">
        <v>165</v>
      </c>
      <c r="C50" s="116"/>
      <c r="D50" s="116"/>
      <c r="E50" s="127" t="s">
        <v>98</v>
      </c>
      <c r="F50" s="127"/>
      <c r="G50" s="128" t="s">
        <v>96</v>
      </c>
      <c r="H50" s="128"/>
      <c r="I50" s="128" t="s">
        <v>97</v>
      </c>
      <c r="J50" s="185"/>
      <c r="K50" s="29">
        <f>IF(SUM(B50)&gt;0,SUM(B50*J50),"")</f>
      </c>
      <c r="M50" s="213" t="s">
        <v>122</v>
      </c>
    </row>
    <row r="51" spans="2:17" ht="15" customHeight="1">
      <c r="B51" s="138" t="s">
        <v>196</v>
      </c>
      <c r="C51" s="115" t="s">
        <v>265</v>
      </c>
      <c r="D51" s="115" t="s">
        <v>47</v>
      </c>
      <c r="E51" s="120" t="s">
        <v>251</v>
      </c>
      <c r="F51" s="120" t="s">
        <v>47</v>
      </c>
      <c r="G51" s="118" t="s">
        <v>96</v>
      </c>
      <c r="H51" s="118"/>
      <c r="I51" s="118" t="s">
        <v>252</v>
      </c>
      <c r="J51" s="185">
        <v>1000</v>
      </c>
      <c r="K51" s="29"/>
      <c r="M51" s="143" t="s">
        <v>123</v>
      </c>
      <c r="N51" s="143" t="s">
        <v>119</v>
      </c>
      <c r="O51" s="143" t="s">
        <v>127</v>
      </c>
      <c r="P51" s="143" t="s">
        <v>121</v>
      </c>
      <c r="Q51" s="143" t="s">
        <v>120</v>
      </c>
    </row>
    <row r="52" spans="2:17" ht="15" customHeight="1">
      <c r="B52" s="119" t="s">
        <v>158</v>
      </c>
      <c r="C52" s="116"/>
      <c r="D52" s="116"/>
      <c r="E52" s="127" t="s">
        <v>253</v>
      </c>
      <c r="F52" s="127"/>
      <c r="G52" s="128" t="s">
        <v>96</v>
      </c>
      <c r="H52" s="128"/>
      <c r="I52" s="128" t="s">
        <v>252</v>
      </c>
      <c r="J52" s="184"/>
      <c r="K52" s="29"/>
      <c r="M52" s="142"/>
      <c r="N52" s="144">
        <v>1000</v>
      </c>
      <c r="O52" s="144">
        <v>0</v>
      </c>
      <c r="P52" s="144">
        <f>+N52</f>
        <v>1000</v>
      </c>
      <c r="Q52" s="144">
        <f>+N52-O52</f>
        <v>1000</v>
      </c>
    </row>
    <row r="53" spans="2:17" ht="15" customHeight="1">
      <c r="B53" s="138"/>
      <c r="C53" s="115"/>
      <c r="D53" s="115"/>
      <c r="E53" s="120" t="s">
        <v>98</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6500</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6500</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C38:J38"/>
    <mergeCell ref="C39:J39"/>
    <mergeCell ref="C40:J40"/>
    <mergeCell ref="C41:J41"/>
    <mergeCell ref="C34:J34"/>
    <mergeCell ref="C35:J35"/>
    <mergeCell ref="C36:J36"/>
    <mergeCell ref="C37:J37"/>
    <mergeCell ref="B6:C7"/>
    <mergeCell ref="C33:J33"/>
    <mergeCell ref="C32:J32"/>
    <mergeCell ref="H23:I23"/>
    <mergeCell ref="H25:I25"/>
    <mergeCell ref="H26:I26"/>
    <mergeCell ref="H24:I24"/>
    <mergeCell ref="C19:J19"/>
    <mergeCell ref="C20:J20"/>
    <mergeCell ref="C21:J21"/>
    <mergeCell ref="C22:J22"/>
    <mergeCell ref="C17:K17"/>
    <mergeCell ref="B5:C5"/>
    <mergeCell ref="C13:K13"/>
    <mergeCell ref="C12:K12"/>
    <mergeCell ref="J7:K7"/>
    <mergeCell ref="G10:J10"/>
    <mergeCell ref="C14:K14"/>
    <mergeCell ref="D6:H7"/>
    <mergeCell ref="I1:J1"/>
    <mergeCell ref="I2:J2"/>
    <mergeCell ref="I3:J3"/>
    <mergeCell ref="C44:J44"/>
    <mergeCell ref="C42:J42"/>
    <mergeCell ref="C11:K11"/>
    <mergeCell ref="C15:K15"/>
    <mergeCell ref="C16:K16"/>
    <mergeCell ref="C31:J31"/>
    <mergeCell ref="C30:J30"/>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9" t="s">
        <v>23</v>
      </c>
      <c r="J1" s="310"/>
      <c r="K1" s="40" t="s">
        <v>42</v>
      </c>
    </row>
    <row r="2" spans="7:11" ht="63.75" customHeight="1">
      <c r="G2" s="83"/>
      <c r="H2" s="83"/>
      <c r="I2" s="311"/>
      <c r="J2" s="297"/>
      <c r="K2" s="38"/>
    </row>
    <row r="3" spans="2:11" ht="15" customHeight="1">
      <c r="B3" s="23"/>
      <c r="C3" s="25"/>
      <c r="D3" s="25"/>
      <c r="E3" s="25"/>
      <c r="F3" s="25"/>
      <c r="G3" s="39"/>
      <c r="H3" s="39"/>
      <c r="I3" s="298"/>
      <c r="J3" s="292"/>
      <c r="K3" s="123">
        <v>41750</v>
      </c>
    </row>
    <row r="4" spans="2:11" ht="15" customHeight="1">
      <c r="B4" s="23"/>
      <c r="C4" s="25"/>
      <c r="D4" s="25"/>
      <c r="E4" s="25"/>
      <c r="F4" s="25"/>
      <c r="G4" s="39"/>
      <c r="H4" s="39"/>
      <c r="I4" s="39"/>
      <c r="J4" s="39"/>
      <c r="K4" s="39"/>
    </row>
    <row r="5" spans="2:11" ht="15.75" customHeight="1">
      <c r="B5" s="278"/>
      <c r="C5" s="312"/>
      <c r="D5" s="111"/>
      <c r="E5" s="111"/>
      <c r="F5" s="111"/>
      <c r="J5" s="17" t="str">
        <f>+'予算書'!J5</f>
        <v>平成26年度</v>
      </c>
      <c r="K5" s="21" t="str">
        <f>+'予算書'!K5</f>
        <v>学術部発2号</v>
      </c>
    </row>
    <row r="6" spans="2:11" ht="15">
      <c r="B6" s="319" t="str">
        <f>+'予算書'!B6</f>
        <v>臨床微生物部</v>
      </c>
      <c r="C6" s="320"/>
      <c r="D6" s="318" t="s">
        <v>262</v>
      </c>
      <c r="E6" s="282"/>
      <c r="F6" s="282"/>
      <c r="G6" s="282"/>
      <c r="H6" s="282"/>
      <c r="I6" s="109"/>
      <c r="J6" s="16" t="s">
        <v>40</v>
      </c>
      <c r="K6" s="139">
        <v>41749</v>
      </c>
    </row>
    <row r="7" spans="2:11" ht="13.5" customHeight="1">
      <c r="B7" s="321"/>
      <c r="C7" s="320"/>
      <c r="D7" s="282"/>
      <c r="E7" s="282"/>
      <c r="F7" s="282"/>
      <c r="G7" s="282"/>
      <c r="H7" s="282"/>
      <c r="I7" s="110"/>
      <c r="J7" s="314" t="str">
        <f>+'予算書'!J7</f>
        <v>(一社)岐阜県臨床検査技師会</v>
      </c>
      <c r="K7" s="315"/>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16" t="str">
        <f>+'予算書'!G10</f>
        <v>臨床微生物部門長</v>
      </c>
      <c r="H10" s="316"/>
      <c r="I10" s="316"/>
      <c r="J10" s="317"/>
      <c r="K10" s="21" t="str">
        <f>+'予算書'!K10</f>
        <v>中山　麻美</v>
      </c>
    </row>
    <row r="11" spans="2:11" s="2" customFormat="1" ht="13.5" customHeight="1">
      <c r="B11" s="41" t="s">
        <v>7</v>
      </c>
      <c r="C11" s="281" t="str">
        <f>+'予算書'!C11</f>
        <v>平成26年 4月19日（土）　14：30 ～ 17：00　</v>
      </c>
      <c r="D11" s="281"/>
      <c r="E11" s="281"/>
      <c r="F11" s="281"/>
      <c r="G11" s="282"/>
      <c r="H11" s="282"/>
      <c r="I11" s="282"/>
      <c r="J11" s="282"/>
      <c r="K11" s="282"/>
    </row>
    <row r="12" spans="2:11" s="2" customFormat="1" ht="13.5" customHeight="1">
      <c r="B12" s="41" t="s">
        <v>8</v>
      </c>
      <c r="C12" s="281" t="str">
        <f>+'予算書'!C12</f>
        <v>大垣市民病院　地下予備室</v>
      </c>
      <c r="D12" s="281"/>
      <c r="E12" s="281"/>
      <c r="F12" s="281"/>
      <c r="G12" s="283"/>
      <c r="H12" s="283"/>
      <c r="I12" s="283"/>
      <c r="J12" s="282"/>
      <c r="K12" s="282"/>
    </row>
    <row r="13" spans="2:11" s="2" customFormat="1" ht="13.5" customHeight="1">
      <c r="B13" s="41" t="s">
        <v>9</v>
      </c>
      <c r="C13" s="313" t="str">
        <f>+'予算書'!C13</f>
        <v>1）学会レビュー 　（講師：敬称略）</v>
      </c>
      <c r="D13" s="313"/>
      <c r="E13" s="313"/>
      <c r="F13" s="313"/>
      <c r="G13" s="283"/>
      <c r="H13" s="283"/>
      <c r="I13" s="283"/>
      <c r="J13" s="283"/>
      <c r="K13" s="283"/>
    </row>
    <row r="14" spans="2:11" s="2" customFormat="1" ht="13.5" customHeight="1">
      <c r="B14" s="13"/>
      <c r="C14" s="281" t="str">
        <f>+'予算書'!C14</f>
        <v>岐阜大学医学部附属病院　中山 麻美 　・　岐阜医療科学大学　中山 章文 　・　大垣市民病院　浅野 麻衣 </v>
      </c>
      <c r="D14" s="281"/>
      <c r="E14" s="281"/>
      <c r="F14" s="281"/>
      <c r="G14" s="283"/>
      <c r="H14" s="283"/>
      <c r="I14" s="283"/>
      <c r="J14" s="283"/>
      <c r="K14" s="283"/>
    </row>
    <row r="15" spans="2:11" s="2" customFormat="1" ht="13.5" customHeight="1">
      <c r="B15" s="13"/>
      <c r="C15" s="281" t="str">
        <f>+'予算書'!C15</f>
        <v>土岐市立総合病院　堀部 充代 　・　JA岐阜厚生連中濃厚生病院　桂川 晃一 　・　大垣市民病院　後藤 孝司 </v>
      </c>
      <c r="D15" s="281"/>
      <c r="E15" s="281"/>
      <c r="F15" s="281"/>
      <c r="G15" s="283"/>
      <c r="H15" s="283"/>
      <c r="I15" s="283"/>
      <c r="J15" s="283"/>
      <c r="K15" s="283"/>
    </row>
    <row r="16" spans="2:11" s="2" customFormat="1" ht="13.5" customHeight="1">
      <c r="B16" s="13"/>
      <c r="C16" s="281" t="str">
        <f>+'予算書'!C16</f>
        <v>大垣市民病院　浅野 裕子  総合司会　県立多治見病院　八島 繁子</v>
      </c>
      <c r="D16" s="281"/>
      <c r="E16" s="281"/>
      <c r="F16" s="281"/>
      <c r="G16" s="283"/>
      <c r="H16" s="283"/>
      <c r="I16" s="283"/>
      <c r="J16" s="283"/>
      <c r="K16" s="283"/>
    </row>
    <row r="17" spans="2:11" s="2" customFormat="1" ht="13.5" customHeight="1">
      <c r="B17" s="13"/>
      <c r="C17" s="281" t="str">
        <f>+'予算書'!C17</f>
        <v>　2）「平成26年度 臨床微生物部門の活動について」</v>
      </c>
      <c r="D17" s="281"/>
      <c r="E17" s="281"/>
      <c r="F17" s="281"/>
      <c r="G17" s="283"/>
      <c r="H17" s="283"/>
      <c r="I17" s="283"/>
      <c r="J17" s="283"/>
      <c r="K17" s="283"/>
    </row>
    <row r="18" spans="2:11" s="2" customFormat="1" ht="13.5" customHeight="1">
      <c r="B18" s="31" t="s">
        <v>16</v>
      </c>
      <c r="C18" s="32"/>
      <c r="D18" s="32"/>
      <c r="E18" s="32"/>
      <c r="F18" s="32"/>
      <c r="G18" s="32"/>
      <c r="H18" s="32"/>
      <c r="I18" s="32"/>
      <c r="J18" s="32"/>
      <c r="K18" s="32"/>
    </row>
    <row r="19" spans="2:11" ht="15" customHeight="1">
      <c r="B19" s="26" t="s">
        <v>10</v>
      </c>
      <c r="C19" s="287" t="s">
        <v>11</v>
      </c>
      <c r="D19" s="287"/>
      <c r="E19" s="287"/>
      <c r="F19" s="287"/>
      <c r="G19" s="288"/>
      <c r="H19" s="288"/>
      <c r="I19" s="288"/>
      <c r="J19" s="289"/>
      <c r="K19" s="27" t="s">
        <v>12</v>
      </c>
    </row>
    <row r="20" spans="2:11" ht="15" customHeight="1">
      <c r="B20" s="28" t="s">
        <v>18</v>
      </c>
      <c r="C20" s="284" t="s">
        <v>21</v>
      </c>
      <c r="D20" s="285"/>
      <c r="E20" s="285"/>
      <c r="F20" s="285"/>
      <c r="G20" s="286"/>
      <c r="H20" s="286"/>
      <c r="I20" s="286"/>
      <c r="J20" s="277"/>
      <c r="K20" s="29">
        <v>0</v>
      </c>
    </row>
    <row r="21" spans="2:11" ht="15" customHeight="1">
      <c r="B21" s="63" t="s">
        <v>19</v>
      </c>
      <c r="C21" s="279" t="s">
        <v>20</v>
      </c>
      <c r="D21" s="290"/>
      <c r="E21" s="290"/>
      <c r="F21" s="290"/>
      <c r="G21" s="295"/>
      <c r="H21" s="295"/>
      <c r="I21" s="295"/>
      <c r="J21" s="291"/>
      <c r="K21" s="29">
        <v>0</v>
      </c>
    </row>
    <row r="22" spans="2:11" ht="15" customHeight="1">
      <c r="B22" s="28"/>
      <c r="C22" s="284"/>
      <c r="D22" s="285"/>
      <c r="E22" s="285"/>
      <c r="F22" s="285"/>
      <c r="G22" s="286"/>
      <c r="H22" s="286"/>
      <c r="I22" s="286"/>
      <c r="J22" s="277"/>
      <c r="K22" s="29"/>
    </row>
    <row r="23" spans="2:11" ht="15" customHeight="1">
      <c r="B23" s="63" t="s">
        <v>108</v>
      </c>
      <c r="C23" s="129" t="s">
        <v>100</v>
      </c>
      <c r="D23" s="188">
        <v>0</v>
      </c>
      <c r="E23" s="125" t="s">
        <v>80</v>
      </c>
      <c r="F23" s="130" t="s">
        <v>101</v>
      </c>
      <c r="G23" s="134">
        <v>32</v>
      </c>
      <c r="H23" s="132" t="s">
        <v>102</v>
      </c>
      <c r="I23" s="124"/>
      <c r="J23" s="126"/>
      <c r="K23" s="64">
        <f>+D23*G23</f>
        <v>0</v>
      </c>
    </row>
    <row r="24" spans="2:11" ht="15" customHeight="1">
      <c r="B24" s="28" t="s">
        <v>112</v>
      </c>
      <c r="C24" s="108" t="s">
        <v>100</v>
      </c>
      <c r="D24" s="189">
        <v>0</v>
      </c>
      <c r="E24" s="106" t="s">
        <v>80</v>
      </c>
      <c r="F24" s="131" t="s">
        <v>101</v>
      </c>
      <c r="G24" s="135">
        <v>0</v>
      </c>
      <c r="H24" s="133" t="s">
        <v>102</v>
      </c>
      <c r="I24" s="113"/>
      <c r="J24" s="136"/>
      <c r="K24" s="64">
        <f>+D24*G24</f>
        <v>0</v>
      </c>
    </row>
    <row r="25" spans="2:11" ht="15" customHeight="1">
      <c r="B25" s="63" t="s">
        <v>109</v>
      </c>
      <c r="C25" s="129" t="s">
        <v>100</v>
      </c>
      <c r="D25" s="188">
        <v>300</v>
      </c>
      <c r="E25" s="125" t="s">
        <v>80</v>
      </c>
      <c r="F25" s="130" t="s">
        <v>101</v>
      </c>
      <c r="G25" s="134">
        <v>0</v>
      </c>
      <c r="H25" s="132" t="s">
        <v>102</v>
      </c>
      <c r="I25" s="124"/>
      <c r="J25" s="126"/>
      <c r="K25" s="64">
        <f>+D25*G25</f>
        <v>0</v>
      </c>
    </row>
    <row r="26" spans="2:11" ht="15" customHeight="1">
      <c r="B26" s="28" t="s">
        <v>99</v>
      </c>
      <c r="C26" s="108" t="s">
        <v>100</v>
      </c>
      <c r="D26" s="189">
        <v>2000</v>
      </c>
      <c r="E26" s="106" t="s">
        <v>80</v>
      </c>
      <c r="F26" s="131" t="s">
        <v>101</v>
      </c>
      <c r="G26" s="135">
        <v>0</v>
      </c>
      <c r="H26" s="133" t="s">
        <v>102</v>
      </c>
      <c r="I26" s="113"/>
      <c r="J26" s="136"/>
      <c r="K26" s="64">
        <f>+D26*G26</f>
        <v>0</v>
      </c>
    </row>
    <row r="27" spans="2:11" ht="15" customHeight="1">
      <c r="B27" s="33"/>
      <c r="C27" s="205" t="s">
        <v>184</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287" t="s">
        <v>11</v>
      </c>
      <c r="D30" s="287"/>
      <c r="E30" s="287"/>
      <c r="F30" s="287"/>
      <c r="G30" s="288"/>
      <c r="H30" s="288"/>
      <c r="I30" s="288"/>
      <c r="J30" s="289"/>
      <c r="K30" s="27" t="s">
        <v>12</v>
      </c>
    </row>
    <row r="31" spans="2:11" ht="15" customHeight="1">
      <c r="B31" s="28" t="s">
        <v>13</v>
      </c>
      <c r="C31" s="284"/>
      <c r="D31" s="285"/>
      <c r="E31" s="285"/>
      <c r="F31" s="285"/>
      <c r="G31" s="286"/>
      <c r="H31" s="286"/>
      <c r="I31" s="286"/>
      <c r="J31" s="296"/>
      <c r="K31" s="29"/>
    </row>
    <row r="32" spans="2:11" ht="15" customHeight="1">
      <c r="B32" s="63" t="s">
        <v>14</v>
      </c>
      <c r="C32" s="279"/>
      <c r="D32" s="290"/>
      <c r="E32" s="290"/>
      <c r="F32" s="290"/>
      <c r="G32" s="295"/>
      <c r="H32" s="295"/>
      <c r="I32" s="295"/>
      <c r="J32" s="323"/>
      <c r="K32" s="29"/>
    </row>
    <row r="33" spans="2:13" ht="15" customHeight="1">
      <c r="B33" s="28" t="s">
        <v>116</v>
      </c>
      <c r="C33" s="284" t="s">
        <v>290</v>
      </c>
      <c r="D33" s="285"/>
      <c r="E33" s="285"/>
      <c r="F33" s="285"/>
      <c r="G33" s="286"/>
      <c r="H33" s="286"/>
      <c r="I33" s="286"/>
      <c r="J33" s="322"/>
      <c r="K33" s="29">
        <v>7000</v>
      </c>
      <c r="L33" s="73" t="s">
        <v>168</v>
      </c>
      <c r="M33" s="140" t="s">
        <v>166</v>
      </c>
    </row>
    <row r="34" spans="2:13" ht="15" customHeight="1">
      <c r="B34" s="63" t="s">
        <v>117</v>
      </c>
      <c r="C34" s="279" t="s">
        <v>249</v>
      </c>
      <c r="D34" s="290"/>
      <c r="E34" s="290"/>
      <c r="F34" s="290"/>
      <c r="G34" s="295"/>
      <c r="H34" s="295"/>
      <c r="I34" s="295"/>
      <c r="J34" s="323"/>
      <c r="K34" s="186">
        <f>+J45+J46+J47+J48+J49+J50+J52</f>
        <v>17000</v>
      </c>
      <c r="L34" s="404">
        <f>SUM(J45:J50,J52)</f>
        <v>17000</v>
      </c>
      <c r="M34" s="140" t="s">
        <v>118</v>
      </c>
    </row>
    <row r="35" spans="2:13" ht="15" customHeight="1">
      <c r="B35" s="28" t="s">
        <v>114</v>
      </c>
      <c r="C35" s="284" t="s">
        <v>257</v>
      </c>
      <c r="D35" s="285"/>
      <c r="E35" s="285"/>
      <c r="F35" s="285"/>
      <c r="G35" s="286"/>
      <c r="H35" s="286"/>
      <c r="I35" s="286"/>
      <c r="J35" s="322"/>
      <c r="K35" s="182">
        <v>0</v>
      </c>
      <c r="L35" s="73" t="s">
        <v>168</v>
      </c>
      <c r="M35" s="140" t="s">
        <v>246</v>
      </c>
    </row>
    <row r="36" spans="2:13" ht="15" customHeight="1">
      <c r="B36" s="63" t="s">
        <v>115</v>
      </c>
      <c r="C36" s="279" t="s">
        <v>258</v>
      </c>
      <c r="D36" s="290"/>
      <c r="E36" s="290"/>
      <c r="F36" s="290"/>
      <c r="G36" s="295"/>
      <c r="H36" s="295"/>
      <c r="I36" s="295"/>
      <c r="J36" s="323"/>
      <c r="K36" s="183">
        <f>+J52+J53</f>
        <v>1000</v>
      </c>
      <c r="L36" s="73" t="s">
        <v>167</v>
      </c>
      <c r="M36" s="140" t="s">
        <v>247</v>
      </c>
    </row>
    <row r="37" spans="2:11" ht="15" customHeight="1">
      <c r="B37" s="28" t="s">
        <v>250</v>
      </c>
      <c r="C37" s="284"/>
      <c r="D37" s="285"/>
      <c r="E37" s="285"/>
      <c r="F37" s="285"/>
      <c r="G37" s="285"/>
      <c r="H37" s="285"/>
      <c r="I37" s="285"/>
      <c r="J37" s="329"/>
      <c r="K37" s="29"/>
    </row>
    <row r="38" spans="2:17" ht="15" customHeight="1">
      <c r="B38" s="63" t="s">
        <v>15</v>
      </c>
      <c r="C38" s="279" t="s">
        <v>195</v>
      </c>
      <c r="D38" s="290"/>
      <c r="E38" s="290"/>
      <c r="F38" s="290"/>
      <c r="G38" s="290"/>
      <c r="H38" s="290"/>
      <c r="I38" s="290"/>
      <c r="J38" s="330"/>
      <c r="K38" s="29">
        <v>1000</v>
      </c>
      <c r="N38" s="209"/>
      <c r="O38" s="209"/>
      <c r="P38"/>
      <c r="Q38" s="210"/>
    </row>
    <row r="39" spans="2:17" ht="15" customHeight="1">
      <c r="B39" s="28" t="s">
        <v>201</v>
      </c>
      <c r="C39" s="284" t="s">
        <v>202</v>
      </c>
      <c r="D39" s="285"/>
      <c r="E39" s="285"/>
      <c r="F39" s="285"/>
      <c r="G39" s="285"/>
      <c r="H39" s="285"/>
      <c r="I39" s="285"/>
      <c r="J39" s="329"/>
      <c r="K39" s="186">
        <v>1500</v>
      </c>
      <c r="N39" s="209"/>
      <c r="O39" s="209"/>
      <c r="P39"/>
      <c r="Q39" s="210"/>
    </row>
    <row r="40" spans="2:17" ht="15" customHeight="1">
      <c r="B40" s="63" t="s">
        <v>199</v>
      </c>
      <c r="C40" s="279" t="s">
        <v>250</v>
      </c>
      <c r="D40" s="290"/>
      <c r="E40" s="290"/>
      <c r="F40" s="290"/>
      <c r="G40" s="295"/>
      <c r="H40" s="295"/>
      <c r="I40" s="295"/>
      <c r="J40" s="323"/>
      <c r="K40" s="29"/>
      <c r="M40" s="213" t="s">
        <v>193</v>
      </c>
      <c r="N40" s="273"/>
      <c r="O40" s="83"/>
      <c r="P40"/>
      <c r="Q40" s="210"/>
    </row>
    <row r="41" spans="2:17" ht="15" customHeight="1">
      <c r="B41" s="28" t="s">
        <v>198</v>
      </c>
      <c r="C41" s="284"/>
      <c r="D41" s="285"/>
      <c r="E41" s="285"/>
      <c r="F41" s="285"/>
      <c r="G41" s="286"/>
      <c r="H41" s="286"/>
      <c r="I41" s="286"/>
      <c r="J41" s="296"/>
      <c r="K41" s="29"/>
      <c r="M41" s="212" t="s">
        <v>245</v>
      </c>
      <c r="N41" s="210"/>
      <c r="P41"/>
      <c r="Q41" s="210"/>
    </row>
    <row r="42" spans="2:17" ht="15" customHeight="1">
      <c r="B42" s="63" t="s">
        <v>197</v>
      </c>
      <c r="C42" s="279" t="s">
        <v>277</v>
      </c>
      <c r="D42" s="294"/>
      <c r="E42" s="294"/>
      <c r="F42" s="294"/>
      <c r="G42" s="294"/>
      <c r="H42" s="294"/>
      <c r="I42" s="294"/>
      <c r="J42" s="280"/>
      <c r="K42" s="29">
        <v>2016</v>
      </c>
      <c r="M42" s="211" t="s">
        <v>192</v>
      </c>
      <c r="N42" s="210"/>
      <c r="P42"/>
      <c r="Q42" s="210"/>
    </row>
    <row r="43" spans="2:17" ht="15" customHeight="1">
      <c r="B43" s="28" t="s">
        <v>200</v>
      </c>
      <c r="C43" s="112"/>
      <c r="D43" s="106"/>
      <c r="E43" s="106"/>
      <c r="F43" s="106"/>
      <c r="G43" s="113"/>
      <c r="H43" s="113"/>
      <c r="I43" s="113"/>
      <c r="J43" s="114"/>
      <c r="K43" s="29"/>
      <c r="M43" s="276" t="s">
        <v>255</v>
      </c>
      <c r="N43" s="210"/>
      <c r="P43"/>
      <c r="Q43" s="210"/>
    </row>
    <row r="44" spans="2:17" ht="15" customHeight="1">
      <c r="B44" s="63" t="s">
        <v>159</v>
      </c>
      <c r="C44" s="293"/>
      <c r="D44" s="294"/>
      <c r="E44" s="294"/>
      <c r="F44" s="294"/>
      <c r="G44" s="295"/>
      <c r="H44" s="295"/>
      <c r="I44" s="295"/>
      <c r="J44" s="296"/>
      <c r="K44" s="29">
        <f>IF(SUM(B44)&gt;0,SUM(B44*J44),"")</f>
      </c>
      <c r="M44"/>
      <c r="N44" s="210"/>
      <c r="P44"/>
      <c r="Q44" s="210"/>
    </row>
    <row r="45" spans="2:17" ht="15" customHeight="1">
      <c r="B45" s="121" t="s">
        <v>160</v>
      </c>
      <c r="C45" s="115" t="s">
        <v>276</v>
      </c>
      <c r="D45" s="115" t="s">
        <v>286</v>
      </c>
      <c r="E45" s="120" t="s">
        <v>46</v>
      </c>
      <c r="F45" s="120" t="s">
        <v>53</v>
      </c>
      <c r="G45" s="118" t="s">
        <v>96</v>
      </c>
      <c r="H45" s="118"/>
      <c r="I45" s="118" t="s">
        <v>97</v>
      </c>
      <c r="J45" s="185">
        <v>3500</v>
      </c>
      <c r="K45" s="29"/>
      <c r="M45"/>
      <c r="N45" s="210"/>
      <c r="P45"/>
      <c r="Q45" s="210"/>
    </row>
    <row r="46" spans="2:17" ht="15" customHeight="1">
      <c r="B46" s="119" t="s">
        <v>161</v>
      </c>
      <c r="C46" s="116" t="s">
        <v>279</v>
      </c>
      <c r="D46" s="116" t="s">
        <v>287</v>
      </c>
      <c r="E46" s="127" t="s">
        <v>46</v>
      </c>
      <c r="F46" s="127" t="s">
        <v>51</v>
      </c>
      <c r="G46" s="128" t="s">
        <v>96</v>
      </c>
      <c r="H46" s="128"/>
      <c r="I46" s="128" t="s">
        <v>97</v>
      </c>
      <c r="J46" s="185">
        <v>2000</v>
      </c>
      <c r="K46" s="29">
        <f>IF(SUM(B46)&gt;0,SUM(B46*J46),"")</f>
      </c>
      <c r="M46"/>
      <c r="N46" s="210"/>
      <c r="P46"/>
      <c r="Q46" s="210"/>
    </row>
    <row r="47" spans="2:17" ht="15" customHeight="1">
      <c r="B47" s="138" t="s">
        <v>162</v>
      </c>
      <c r="C47" s="115" t="s">
        <v>280</v>
      </c>
      <c r="D47" s="115" t="s">
        <v>287</v>
      </c>
      <c r="E47" s="120" t="s">
        <v>46</v>
      </c>
      <c r="F47" s="120" t="s">
        <v>287</v>
      </c>
      <c r="G47" s="118" t="s">
        <v>96</v>
      </c>
      <c r="H47" s="118"/>
      <c r="I47" s="118" t="s">
        <v>97</v>
      </c>
      <c r="J47" s="185">
        <v>1000</v>
      </c>
      <c r="K47" s="29"/>
      <c r="M47"/>
      <c r="N47" s="210"/>
      <c r="P47"/>
      <c r="Q47" s="210"/>
    </row>
    <row r="48" spans="2:17" ht="15" customHeight="1">
      <c r="B48" s="119" t="s">
        <v>163</v>
      </c>
      <c r="C48" s="116" t="s">
        <v>281</v>
      </c>
      <c r="D48" s="116" t="s">
        <v>287</v>
      </c>
      <c r="E48" s="127" t="s">
        <v>46</v>
      </c>
      <c r="F48" s="127" t="s">
        <v>54</v>
      </c>
      <c r="G48" s="128" t="s">
        <v>96</v>
      </c>
      <c r="H48" s="128"/>
      <c r="I48" s="128" t="s">
        <v>97</v>
      </c>
      <c r="J48" s="185">
        <v>6500</v>
      </c>
      <c r="K48" s="29">
        <f>IF(SUM(B48)&gt;0,SUM(B48*J48),"")</f>
      </c>
      <c r="M48"/>
      <c r="N48" s="210"/>
      <c r="P48"/>
      <c r="Q48" s="210"/>
    </row>
    <row r="49" spans="2:11" ht="15" customHeight="1">
      <c r="B49" s="138" t="s">
        <v>164</v>
      </c>
      <c r="C49" s="115" t="s">
        <v>282</v>
      </c>
      <c r="D49" s="115" t="s">
        <v>287</v>
      </c>
      <c r="E49" s="120" t="s">
        <v>46</v>
      </c>
      <c r="F49" s="120" t="s">
        <v>289</v>
      </c>
      <c r="G49" s="118" t="s">
        <v>96</v>
      </c>
      <c r="H49" s="118"/>
      <c r="I49" s="118" t="s">
        <v>97</v>
      </c>
      <c r="J49" s="185">
        <v>2000</v>
      </c>
      <c r="K49" s="29"/>
    </row>
    <row r="50" spans="2:13" ht="15" customHeight="1">
      <c r="B50" s="119" t="s">
        <v>165</v>
      </c>
      <c r="C50" s="116" t="s">
        <v>283</v>
      </c>
      <c r="D50" s="116" t="s">
        <v>287</v>
      </c>
      <c r="E50" s="127" t="s">
        <v>46</v>
      </c>
      <c r="F50" s="127" t="s">
        <v>287</v>
      </c>
      <c r="G50" s="128" t="s">
        <v>96</v>
      </c>
      <c r="H50" s="128"/>
      <c r="I50" s="128" t="s">
        <v>97</v>
      </c>
      <c r="J50" s="185">
        <v>1000</v>
      </c>
      <c r="K50" s="29">
        <f>IF(SUM(B50)&gt;0,SUM(B50*J50),"")</f>
      </c>
      <c r="M50" s="213" t="s">
        <v>122</v>
      </c>
    </row>
    <row r="51" spans="2:17" ht="15" customHeight="1">
      <c r="B51" s="138" t="s">
        <v>196</v>
      </c>
      <c r="C51" s="115" t="s">
        <v>265</v>
      </c>
      <c r="D51" s="115" t="s">
        <v>287</v>
      </c>
      <c r="E51" s="120" t="s">
        <v>46</v>
      </c>
      <c r="F51" s="120" t="s">
        <v>288</v>
      </c>
      <c r="G51" s="118" t="s">
        <v>96</v>
      </c>
      <c r="H51" s="118"/>
      <c r="I51" s="118" t="s">
        <v>252</v>
      </c>
      <c r="J51" s="185">
        <v>1500</v>
      </c>
      <c r="K51" s="29"/>
      <c r="M51" s="143" t="s">
        <v>123</v>
      </c>
      <c r="N51" s="143" t="s">
        <v>119</v>
      </c>
      <c r="O51" s="143" t="s">
        <v>127</v>
      </c>
      <c r="P51" s="143" t="s">
        <v>121</v>
      </c>
      <c r="Q51" s="143" t="s">
        <v>120</v>
      </c>
    </row>
    <row r="52" spans="2:17" ht="15" customHeight="1">
      <c r="B52" s="119" t="s">
        <v>285</v>
      </c>
      <c r="C52" s="116" t="s">
        <v>284</v>
      </c>
      <c r="D52" s="116" t="s">
        <v>287</v>
      </c>
      <c r="E52" s="127" t="s">
        <v>46</v>
      </c>
      <c r="F52" s="127" t="s">
        <v>287</v>
      </c>
      <c r="G52" s="128" t="s">
        <v>96</v>
      </c>
      <c r="H52" s="128"/>
      <c r="I52" s="128" t="s">
        <v>252</v>
      </c>
      <c r="J52" s="185">
        <v>1000</v>
      </c>
      <c r="K52" s="29"/>
      <c r="M52" s="142"/>
      <c r="N52" s="144">
        <v>1000</v>
      </c>
      <c r="O52" s="144">
        <v>0</v>
      </c>
      <c r="P52" s="144">
        <f>+N52</f>
        <v>1000</v>
      </c>
      <c r="Q52" s="144">
        <f>+N52-O52</f>
        <v>1000</v>
      </c>
    </row>
    <row r="53" spans="2:17" ht="15" customHeight="1">
      <c r="B53" s="138"/>
      <c r="C53" s="115"/>
      <c r="D53" s="115"/>
      <c r="E53" s="120" t="s">
        <v>46</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29516</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29516</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3">
    <mergeCell ref="C30:J30"/>
    <mergeCell ref="C19:J19"/>
    <mergeCell ref="C20:J20"/>
    <mergeCell ref="C21:J21"/>
    <mergeCell ref="C22:J22"/>
    <mergeCell ref="C41:J41"/>
    <mergeCell ref="C34:J34"/>
    <mergeCell ref="C35:J35"/>
    <mergeCell ref="C36:J36"/>
    <mergeCell ref="C37:J37"/>
    <mergeCell ref="C38:J38"/>
    <mergeCell ref="C39:J39"/>
    <mergeCell ref="C40:J40"/>
    <mergeCell ref="I1:J1"/>
    <mergeCell ref="I2:J2"/>
    <mergeCell ref="I3:J3"/>
    <mergeCell ref="C17:K17"/>
    <mergeCell ref="C12:K12"/>
    <mergeCell ref="J7:K7"/>
    <mergeCell ref="G10:J10"/>
    <mergeCell ref="C14:K14"/>
    <mergeCell ref="C11:K11"/>
    <mergeCell ref="B5:C5"/>
    <mergeCell ref="D6:H7"/>
    <mergeCell ref="B6:C7"/>
    <mergeCell ref="C13:K13"/>
    <mergeCell ref="C44:J44"/>
    <mergeCell ref="C16:K16"/>
    <mergeCell ref="C31:J31"/>
    <mergeCell ref="C15:K15"/>
    <mergeCell ref="C33:J33"/>
    <mergeCell ref="C32:J32"/>
    <mergeCell ref="C42:J4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zoomScalePageLayoutView="0" workbookViewId="0" topLeftCell="A19">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48" t="s">
        <v>24</v>
      </c>
      <c r="D3" s="349"/>
      <c r="E3" s="349"/>
      <c r="F3" s="349"/>
      <c r="G3" s="349"/>
      <c r="H3" s="349"/>
      <c r="I3" s="349"/>
      <c r="J3" s="349"/>
      <c r="K3" s="349"/>
      <c r="L3" s="349"/>
      <c r="M3" s="349"/>
      <c r="N3" s="349"/>
      <c r="O3" s="349"/>
      <c r="P3" s="349"/>
      <c r="Q3" s="349"/>
      <c r="R3" s="349"/>
      <c r="S3" s="349"/>
      <c r="T3" s="349"/>
      <c r="U3" s="349"/>
      <c r="V3" s="349"/>
      <c r="W3" s="349"/>
      <c r="X3" s="349"/>
      <c r="Y3" s="349"/>
      <c r="Z3" s="349"/>
      <c r="AA3" s="59"/>
      <c r="AB3" s="43"/>
      <c r="AC3" s="43"/>
      <c r="AD3" s="43"/>
      <c r="AE3" s="43"/>
      <c r="AF3" s="43"/>
      <c r="AG3" s="54"/>
    </row>
    <row r="4" spans="1:33" ht="12.75">
      <c r="A4" s="42"/>
      <c r="B4" s="53"/>
      <c r="C4" s="350"/>
      <c r="D4" s="350"/>
      <c r="E4" s="350"/>
      <c r="F4" s="350"/>
      <c r="G4" s="350"/>
      <c r="H4" s="350"/>
      <c r="I4" s="350"/>
      <c r="J4" s="350"/>
      <c r="K4" s="350"/>
      <c r="L4" s="350"/>
      <c r="M4" s="350"/>
      <c r="N4" s="350"/>
      <c r="O4" s="350"/>
      <c r="P4" s="350"/>
      <c r="Q4" s="350"/>
      <c r="R4" s="350"/>
      <c r="S4" s="350"/>
      <c r="T4" s="350"/>
      <c r="U4" s="350"/>
      <c r="V4" s="350"/>
      <c r="W4" s="350"/>
      <c r="X4" s="350"/>
      <c r="Y4" s="350"/>
      <c r="Z4" s="350"/>
      <c r="AA4" s="60"/>
      <c r="AB4" s="43"/>
      <c r="AC4" s="43"/>
      <c r="AD4" s="43"/>
      <c r="AE4" s="43"/>
      <c r="AF4" s="43"/>
      <c r="AG4" s="54"/>
    </row>
    <row r="5" spans="1:33" ht="12.75">
      <c r="A5" s="42"/>
      <c r="B5" s="53"/>
      <c r="C5" s="350" t="s">
        <v>59</v>
      </c>
      <c r="D5" s="350"/>
      <c r="E5" s="350"/>
      <c r="F5" s="350"/>
      <c r="G5" s="350"/>
      <c r="H5" s="350"/>
      <c r="I5" s="350"/>
      <c r="J5" s="350"/>
      <c r="K5" s="350"/>
      <c r="L5" s="350"/>
      <c r="M5" s="350"/>
      <c r="N5" s="350"/>
      <c r="O5" s="350"/>
      <c r="P5" s="350"/>
      <c r="Q5" s="350"/>
      <c r="R5" s="350"/>
      <c r="S5" s="350"/>
      <c r="T5" s="350"/>
      <c r="U5" s="350"/>
      <c r="V5" s="350"/>
      <c r="W5" s="350"/>
      <c r="X5" s="350"/>
      <c r="Y5" s="350"/>
      <c r="Z5" s="350"/>
      <c r="AA5" s="60"/>
      <c r="AB5" s="43"/>
      <c r="AC5" s="43"/>
      <c r="AD5" s="43"/>
      <c r="AE5" s="43"/>
      <c r="AF5" s="43"/>
      <c r="AG5" s="54"/>
    </row>
    <row r="6" spans="1:33" ht="12.75">
      <c r="A6" s="42"/>
      <c r="B6" s="53"/>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7" t="s">
        <v>185</v>
      </c>
      <c r="D9" s="347"/>
      <c r="E9" s="347"/>
      <c r="F9" s="347"/>
      <c r="G9" s="347"/>
      <c r="H9" s="347"/>
      <c r="I9" s="347"/>
      <c r="J9" s="347"/>
      <c r="K9" s="347"/>
      <c r="L9" s="347"/>
      <c r="M9" s="347"/>
      <c r="N9" s="347"/>
      <c r="O9" s="347"/>
      <c r="P9" s="347"/>
      <c r="Q9" s="347"/>
      <c r="R9" s="347"/>
      <c r="S9" s="347"/>
      <c r="T9" s="347"/>
      <c r="U9" s="347"/>
      <c r="V9" s="347"/>
      <c r="W9" s="347"/>
      <c r="X9" s="347"/>
      <c r="Y9" s="347"/>
      <c r="Z9" s="347"/>
      <c r="AA9" s="44"/>
      <c r="AB9" s="44"/>
      <c r="AC9" s="44"/>
      <c r="AD9" s="44"/>
      <c r="AE9" s="44"/>
      <c r="AF9" s="44"/>
      <c r="AG9" s="54"/>
    </row>
    <row r="10" spans="1:33" ht="15">
      <c r="A10" s="42"/>
      <c r="B10" s="53"/>
      <c r="C10" s="71"/>
      <c r="D10" s="46" t="s">
        <v>186</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6"/>
      <c r="D11" s="207" t="s">
        <v>187</v>
      </c>
      <c r="E11" s="206"/>
      <c r="F11" s="208"/>
      <c r="G11" s="206"/>
      <c r="H11" s="206"/>
      <c r="I11" s="206"/>
      <c r="J11" s="206"/>
      <c r="K11" s="206"/>
      <c r="L11" s="206"/>
      <c r="M11" s="206"/>
      <c r="N11" s="206"/>
      <c r="O11" s="206"/>
      <c r="P11" s="206"/>
      <c r="Q11" s="206"/>
      <c r="R11" s="55"/>
      <c r="S11" s="206"/>
      <c r="T11" s="206"/>
      <c r="U11" s="206"/>
      <c r="V11" s="206"/>
      <c r="W11" s="206"/>
      <c r="X11" s="206"/>
      <c r="Y11" s="206"/>
      <c r="Z11" s="206"/>
      <c r="AA11" s="206"/>
      <c r="AB11" s="206"/>
      <c r="AC11" s="206"/>
      <c r="AD11" s="206"/>
      <c r="AE11" s="206"/>
      <c r="AF11" s="206"/>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7" t="s">
        <v>188</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282"/>
      <c r="AB15" s="282"/>
      <c r="AC15" s="282"/>
      <c r="AD15" s="282"/>
      <c r="AE15" s="282"/>
      <c r="AF15" s="282"/>
      <c r="AG15" s="54"/>
    </row>
    <row r="16" spans="1:33" ht="15">
      <c r="A16" s="42"/>
      <c r="B16" s="53"/>
      <c r="C16" s="65"/>
      <c r="D16" s="44" t="s">
        <v>66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189</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7" t="s">
        <v>190</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44"/>
      <c r="AB21" s="44"/>
      <c r="AC21" s="44"/>
      <c r="AD21" s="44"/>
      <c r="AE21" s="44"/>
      <c r="AF21" s="44"/>
      <c r="AG21" s="54"/>
    </row>
    <row r="22" spans="1:33" ht="12.75">
      <c r="A22" s="42"/>
      <c r="B22" s="53"/>
      <c r="C22" s="46"/>
      <c r="D22" s="346" t="s">
        <v>191</v>
      </c>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5" t="s">
        <v>64</v>
      </c>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7" t="s">
        <v>113</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282"/>
      <c r="AB33" s="282"/>
      <c r="AC33" s="282"/>
      <c r="AD33" s="282"/>
      <c r="AE33" s="282"/>
      <c r="AF33" s="282"/>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92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9" t="s">
        <v>47</v>
      </c>
      <c r="E37" s="340"/>
      <c r="F37" s="341"/>
      <c r="G37" s="336" t="s">
        <v>46</v>
      </c>
      <c r="H37" s="337"/>
      <c r="I37" s="333" t="s">
        <v>47</v>
      </c>
      <c r="J37" s="338"/>
      <c r="K37" s="335"/>
      <c r="L37" s="66" t="s">
        <v>48</v>
      </c>
      <c r="M37" s="331">
        <v>1000</v>
      </c>
      <c r="N37" s="332"/>
      <c r="O37" s="332"/>
      <c r="P37" s="46"/>
      <c r="Q37" s="46"/>
      <c r="R37" s="49"/>
      <c r="S37" s="339" t="s">
        <v>47</v>
      </c>
      <c r="T37" s="340"/>
      <c r="U37" s="341"/>
      <c r="V37" s="336" t="s">
        <v>46</v>
      </c>
      <c r="W37" s="337"/>
      <c r="X37" s="333" t="s">
        <v>54</v>
      </c>
      <c r="Y37" s="338"/>
      <c r="Z37" s="335"/>
      <c r="AA37" s="66" t="s">
        <v>48</v>
      </c>
      <c r="AB37" s="331">
        <v>3500</v>
      </c>
      <c r="AC37" s="332"/>
      <c r="AD37" s="332"/>
      <c r="AE37" s="46"/>
      <c r="AF37" s="46"/>
      <c r="AG37" s="54"/>
    </row>
    <row r="38" spans="1:33" ht="14.25">
      <c r="A38" s="42"/>
      <c r="B38" s="53"/>
      <c r="C38" s="46"/>
      <c r="D38" s="339" t="s">
        <v>47</v>
      </c>
      <c r="E38" s="340"/>
      <c r="F38" s="341"/>
      <c r="G38" s="336" t="s">
        <v>46</v>
      </c>
      <c r="H38" s="337"/>
      <c r="I38" s="333" t="s">
        <v>49</v>
      </c>
      <c r="J38" s="338"/>
      <c r="K38" s="335"/>
      <c r="L38" s="66" t="s">
        <v>48</v>
      </c>
      <c r="M38" s="331">
        <v>1500</v>
      </c>
      <c r="N38" s="332"/>
      <c r="O38" s="332"/>
      <c r="P38" s="46"/>
      <c r="Q38" s="46"/>
      <c r="R38" s="49"/>
      <c r="S38" s="339" t="s">
        <v>47</v>
      </c>
      <c r="T38" s="340"/>
      <c r="U38" s="341"/>
      <c r="V38" s="336" t="s">
        <v>46</v>
      </c>
      <c r="W38" s="337"/>
      <c r="X38" s="333" t="s">
        <v>65</v>
      </c>
      <c r="Y38" s="338"/>
      <c r="Z38" s="335"/>
      <c r="AA38" s="66" t="s">
        <v>48</v>
      </c>
      <c r="AB38" s="331">
        <v>3500</v>
      </c>
      <c r="AC38" s="332"/>
      <c r="AD38" s="332"/>
      <c r="AE38" s="46"/>
      <c r="AF38" s="46"/>
      <c r="AG38" s="54"/>
    </row>
    <row r="39" spans="1:33" ht="14.25">
      <c r="A39" s="42"/>
      <c r="B39" s="53"/>
      <c r="C39" s="46"/>
      <c r="D39" s="339" t="s">
        <v>47</v>
      </c>
      <c r="E39" s="340"/>
      <c r="F39" s="341"/>
      <c r="G39" s="336" t="s">
        <v>46</v>
      </c>
      <c r="H39" s="337"/>
      <c r="I39" s="333" t="s">
        <v>50</v>
      </c>
      <c r="J39" s="338"/>
      <c r="K39" s="335"/>
      <c r="L39" s="66" t="s">
        <v>48</v>
      </c>
      <c r="M39" s="331">
        <v>1500</v>
      </c>
      <c r="N39" s="332"/>
      <c r="O39" s="332"/>
      <c r="P39" s="46"/>
      <c r="Q39" s="46"/>
      <c r="R39" s="49"/>
      <c r="S39" s="339" t="s">
        <v>47</v>
      </c>
      <c r="T39" s="340"/>
      <c r="U39" s="341"/>
      <c r="V39" s="336" t="s">
        <v>46</v>
      </c>
      <c r="W39" s="337"/>
      <c r="X39" s="333" t="s">
        <v>55</v>
      </c>
      <c r="Y39" s="338"/>
      <c r="Z39" s="335"/>
      <c r="AA39" s="66" t="s">
        <v>48</v>
      </c>
      <c r="AB39" s="331">
        <v>4000</v>
      </c>
      <c r="AC39" s="332"/>
      <c r="AD39" s="332"/>
      <c r="AE39" s="46"/>
      <c r="AF39" s="46"/>
      <c r="AG39" s="54"/>
    </row>
    <row r="40" spans="1:33" ht="14.25">
      <c r="A40" s="42"/>
      <c r="B40" s="53"/>
      <c r="C40" s="46"/>
      <c r="D40" s="339" t="s">
        <v>47</v>
      </c>
      <c r="E40" s="340"/>
      <c r="F40" s="341"/>
      <c r="G40" s="336" t="s">
        <v>46</v>
      </c>
      <c r="H40" s="337"/>
      <c r="I40" s="333" t="s">
        <v>51</v>
      </c>
      <c r="J40" s="338"/>
      <c r="K40" s="335"/>
      <c r="L40" s="66" t="s">
        <v>48</v>
      </c>
      <c r="M40" s="331">
        <v>1500</v>
      </c>
      <c r="N40" s="332"/>
      <c r="O40" s="332"/>
      <c r="P40" s="46"/>
      <c r="Q40" s="46"/>
      <c r="R40" s="49"/>
      <c r="S40" s="339" t="s">
        <v>47</v>
      </c>
      <c r="T40" s="340"/>
      <c r="U40" s="341"/>
      <c r="V40" s="336" t="s">
        <v>46</v>
      </c>
      <c r="W40" s="337"/>
      <c r="X40" s="333" t="s">
        <v>56</v>
      </c>
      <c r="Y40" s="338"/>
      <c r="Z40" s="335"/>
      <c r="AA40" s="66" t="s">
        <v>48</v>
      </c>
      <c r="AB40" s="331">
        <v>8000</v>
      </c>
      <c r="AC40" s="332"/>
      <c r="AD40" s="332"/>
      <c r="AE40" s="46"/>
      <c r="AF40" s="46"/>
      <c r="AG40" s="54"/>
    </row>
    <row r="41" spans="1:33" ht="12.75">
      <c r="A41" s="42"/>
      <c r="B41" s="53"/>
      <c r="C41" s="46"/>
      <c r="D41" s="339" t="s">
        <v>47</v>
      </c>
      <c r="E41" s="340"/>
      <c r="F41" s="341"/>
      <c r="G41" s="336" t="s">
        <v>46</v>
      </c>
      <c r="H41" s="337"/>
      <c r="I41" s="333" t="s">
        <v>52</v>
      </c>
      <c r="J41" s="338"/>
      <c r="K41" s="335"/>
      <c r="L41" s="66" t="s">
        <v>48</v>
      </c>
      <c r="M41" s="331">
        <v>2500</v>
      </c>
      <c r="N41" s="332"/>
      <c r="O41" s="332"/>
      <c r="P41" s="46"/>
      <c r="Q41" s="46"/>
      <c r="R41" s="46"/>
      <c r="S41" s="339" t="s">
        <v>47</v>
      </c>
      <c r="T41" s="340"/>
      <c r="U41" s="341"/>
      <c r="V41" s="336" t="s">
        <v>46</v>
      </c>
      <c r="W41" s="337"/>
      <c r="X41" s="333" t="s">
        <v>57</v>
      </c>
      <c r="Y41" s="338"/>
      <c r="Z41" s="335"/>
      <c r="AA41" s="66" t="s">
        <v>48</v>
      </c>
      <c r="AB41" s="331">
        <v>10000</v>
      </c>
      <c r="AC41" s="332"/>
      <c r="AD41" s="332"/>
      <c r="AE41" s="46"/>
      <c r="AF41" s="46"/>
      <c r="AG41" s="54"/>
    </row>
    <row r="42" spans="1:33" ht="12.75">
      <c r="A42" s="42"/>
      <c r="B42" s="53"/>
      <c r="C42" s="46"/>
      <c r="D42" s="339" t="s">
        <v>47</v>
      </c>
      <c r="E42" s="340"/>
      <c r="F42" s="341"/>
      <c r="G42" s="336" t="s">
        <v>46</v>
      </c>
      <c r="H42" s="337"/>
      <c r="I42" s="333" t="s">
        <v>62</v>
      </c>
      <c r="J42" s="338"/>
      <c r="K42" s="335"/>
      <c r="L42" s="66" t="s">
        <v>48</v>
      </c>
      <c r="M42" s="331">
        <v>2500</v>
      </c>
      <c r="N42" s="332"/>
      <c r="O42" s="332"/>
      <c r="P42" s="46"/>
      <c r="Q42" s="46"/>
      <c r="R42" s="46"/>
      <c r="S42" s="339" t="s">
        <v>47</v>
      </c>
      <c r="T42" s="340"/>
      <c r="U42" s="341"/>
      <c r="V42" s="336" t="s">
        <v>46</v>
      </c>
      <c r="W42" s="337"/>
      <c r="X42" s="333" t="s">
        <v>58</v>
      </c>
      <c r="Y42" s="338"/>
      <c r="Z42" s="335"/>
      <c r="AA42" s="66" t="s">
        <v>48</v>
      </c>
      <c r="AB42" s="331">
        <v>10000</v>
      </c>
      <c r="AC42" s="332"/>
      <c r="AD42" s="332"/>
      <c r="AE42" s="46"/>
      <c r="AF42" s="46"/>
      <c r="AG42" s="54"/>
    </row>
    <row r="43" spans="1:33" ht="12.75">
      <c r="A43" s="42"/>
      <c r="B43" s="53"/>
      <c r="C43" s="46"/>
      <c r="D43" s="339" t="s">
        <v>47</v>
      </c>
      <c r="E43" s="340"/>
      <c r="F43" s="341"/>
      <c r="G43" s="336" t="s">
        <v>46</v>
      </c>
      <c r="H43" s="337"/>
      <c r="I43" s="333" t="s">
        <v>63</v>
      </c>
      <c r="J43" s="338"/>
      <c r="K43" s="335"/>
      <c r="L43" s="66" t="s">
        <v>48</v>
      </c>
      <c r="M43" s="331">
        <v>2500</v>
      </c>
      <c r="N43" s="332"/>
      <c r="O43" s="332"/>
      <c r="P43" s="46"/>
      <c r="Q43" s="46"/>
      <c r="R43" s="46"/>
      <c r="S43" s="342" t="s">
        <v>60</v>
      </c>
      <c r="T43" s="343"/>
      <c r="U43" s="343"/>
      <c r="V43" s="343"/>
      <c r="W43" s="343"/>
      <c r="X43" s="343"/>
      <c r="Y43" s="343"/>
      <c r="Z43" s="344"/>
      <c r="AA43" s="66" t="s">
        <v>48</v>
      </c>
      <c r="AB43" s="331">
        <v>0</v>
      </c>
      <c r="AC43" s="332"/>
      <c r="AD43" s="332"/>
      <c r="AE43" s="46"/>
      <c r="AF43" s="46"/>
      <c r="AG43" s="54"/>
    </row>
    <row r="44" spans="1:33" ht="12.75">
      <c r="A44" s="42"/>
      <c r="B44" s="53"/>
      <c r="C44" s="46"/>
      <c r="D44" s="339" t="s">
        <v>47</v>
      </c>
      <c r="E44" s="340"/>
      <c r="F44" s="341"/>
      <c r="G44" s="336" t="s">
        <v>46</v>
      </c>
      <c r="H44" s="337"/>
      <c r="I44" s="333" t="s">
        <v>53</v>
      </c>
      <c r="J44" s="338"/>
      <c r="K44" s="335"/>
      <c r="L44" s="66" t="s">
        <v>48</v>
      </c>
      <c r="M44" s="331">
        <v>3500</v>
      </c>
      <c r="N44" s="332"/>
      <c r="O44" s="332"/>
      <c r="P44" s="46"/>
      <c r="Q44" s="46"/>
      <c r="R44" s="46"/>
      <c r="S44" s="333" t="s">
        <v>61</v>
      </c>
      <c r="T44" s="334"/>
      <c r="U44" s="334"/>
      <c r="V44" s="334"/>
      <c r="W44" s="334"/>
      <c r="X44" s="334"/>
      <c r="Y44" s="334"/>
      <c r="Z44" s="335"/>
      <c r="AA44" s="66" t="s">
        <v>48</v>
      </c>
      <c r="AB44" s="331">
        <v>1000</v>
      </c>
      <c r="AC44" s="332"/>
      <c r="AD44" s="332"/>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7" t="s">
        <v>44</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S42:U42"/>
    <mergeCell ref="AB40:AD40"/>
    <mergeCell ref="S41:U41"/>
    <mergeCell ref="V41:W41"/>
    <mergeCell ref="X41:Z41"/>
    <mergeCell ref="AB41:AD41"/>
    <mergeCell ref="I37:K37"/>
    <mergeCell ref="M37:O37"/>
    <mergeCell ref="AB39:AD39"/>
    <mergeCell ref="S37:U37"/>
    <mergeCell ref="X37:Z37"/>
    <mergeCell ref="AB37:AD37"/>
    <mergeCell ref="S38:U38"/>
    <mergeCell ref="V38:W38"/>
    <mergeCell ref="X38:Z38"/>
    <mergeCell ref="M39:O39"/>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C25:Z25"/>
    <mergeCell ref="D40:F40"/>
    <mergeCell ref="G40:H40"/>
    <mergeCell ref="I40:K40"/>
    <mergeCell ref="M40:O40"/>
    <mergeCell ref="G38:H38"/>
    <mergeCell ref="I38:K38"/>
    <mergeCell ref="M38:O38"/>
    <mergeCell ref="D39:F39"/>
    <mergeCell ref="G39:H39"/>
    <mergeCell ref="I39:K39"/>
    <mergeCell ref="D42:F42"/>
    <mergeCell ref="G42:H42"/>
    <mergeCell ref="I42:K42"/>
    <mergeCell ref="M42:O42"/>
    <mergeCell ref="D41:F41"/>
    <mergeCell ref="G41:H41"/>
    <mergeCell ref="I41:K41"/>
    <mergeCell ref="M41:O41"/>
    <mergeCell ref="D44:F44"/>
    <mergeCell ref="G44:H44"/>
    <mergeCell ref="I44:K44"/>
    <mergeCell ref="M44:O44"/>
    <mergeCell ref="D43:F43"/>
    <mergeCell ref="G43:H43"/>
    <mergeCell ref="I43:K43"/>
    <mergeCell ref="M43:O43"/>
    <mergeCell ref="AB44:AD44"/>
    <mergeCell ref="S44:Z44"/>
    <mergeCell ref="AB43:AD43"/>
    <mergeCell ref="AB38:AD38"/>
    <mergeCell ref="V42:W42"/>
    <mergeCell ref="X42:Z42"/>
    <mergeCell ref="AB42:AD42"/>
    <mergeCell ref="S40:U40"/>
    <mergeCell ref="X40:Z40"/>
    <mergeCell ref="S43:Z43"/>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9" t="s">
        <v>23</v>
      </c>
      <c r="J1" s="310"/>
      <c r="K1" s="40" t="s">
        <v>42</v>
      </c>
    </row>
    <row r="2" spans="7:11" ht="63.75" customHeight="1">
      <c r="G2" s="83"/>
      <c r="H2" s="83"/>
      <c r="I2" s="311"/>
      <c r="J2" s="297"/>
      <c r="K2" s="38"/>
    </row>
    <row r="3" spans="2:11" ht="15" customHeight="1">
      <c r="B3" s="23"/>
      <c r="C3" s="25"/>
      <c r="D3" s="25"/>
      <c r="E3" s="25"/>
      <c r="F3" s="25"/>
      <c r="G3" s="39"/>
      <c r="H3" s="39"/>
      <c r="I3" s="298"/>
      <c r="J3" s="292"/>
      <c r="K3" s="123">
        <v>41731</v>
      </c>
    </row>
    <row r="4" spans="2:11" ht="15" customHeight="1">
      <c r="B4" s="23"/>
      <c r="C4" s="25"/>
      <c r="D4" s="25"/>
      <c r="E4" s="25"/>
      <c r="F4" s="25"/>
      <c r="G4" s="39"/>
      <c r="H4" s="39"/>
      <c r="I4" s="39"/>
      <c r="J4" s="39"/>
      <c r="K4" s="39"/>
    </row>
    <row r="5" spans="2:11" ht="15.75" customHeight="1">
      <c r="B5" s="278"/>
      <c r="C5" s="312"/>
      <c r="D5" s="111"/>
      <c r="E5" s="111"/>
      <c r="F5" s="111"/>
      <c r="J5" s="17" t="str">
        <f>+'予算書'!J5</f>
        <v>平成26年度</v>
      </c>
      <c r="K5" s="21" t="str">
        <f>+'予算書'!K5</f>
        <v>学術部発2号</v>
      </c>
    </row>
    <row r="6" spans="2:11" ht="15">
      <c r="B6" s="319" t="str">
        <f>+'予算書'!B6</f>
        <v>臨床微生物部</v>
      </c>
      <c r="C6" s="318" t="s">
        <v>182</v>
      </c>
      <c r="D6" s="318"/>
      <c r="E6" s="318"/>
      <c r="F6" s="318"/>
      <c r="G6" s="302"/>
      <c r="H6" s="109"/>
      <c r="I6" s="109"/>
      <c r="J6" s="16" t="s">
        <v>40</v>
      </c>
      <c r="K6" s="139">
        <v>41730</v>
      </c>
    </row>
    <row r="7" spans="2:11" ht="13.5" customHeight="1">
      <c r="B7" s="321"/>
      <c r="C7" s="320"/>
      <c r="D7" s="320"/>
      <c r="E7" s="320"/>
      <c r="F7" s="320"/>
      <c r="G7" s="320"/>
      <c r="H7" s="110"/>
      <c r="I7" s="110"/>
      <c r="J7" s="314" t="str">
        <f>+'予算書'!J7</f>
        <v>(一社)岐阜県臨床検査技師会</v>
      </c>
      <c r="K7" s="315"/>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16" t="str">
        <f>+'予算書'!G10</f>
        <v>臨床微生物部門長</v>
      </c>
      <c r="H10" s="316"/>
      <c r="I10" s="316"/>
      <c r="J10" s="317"/>
      <c r="K10" s="21" t="str">
        <f>+'予算書'!K10</f>
        <v>中山　麻美</v>
      </c>
    </row>
    <row r="11" spans="2:11" s="2" customFormat="1" ht="13.5" customHeight="1">
      <c r="B11" s="41" t="s">
        <v>7</v>
      </c>
      <c r="C11" s="281" t="str">
        <f>+'予算書'!C11</f>
        <v>平成26年 4月19日（土）　14：30 ～ 17：00　</v>
      </c>
      <c r="D11" s="281"/>
      <c r="E11" s="281"/>
      <c r="F11" s="281"/>
      <c r="G11" s="282"/>
      <c r="H11" s="282"/>
      <c r="I11" s="282"/>
      <c r="J11" s="282"/>
      <c r="K11" s="282"/>
    </row>
    <row r="12" spans="2:11" s="2" customFormat="1" ht="13.5" customHeight="1">
      <c r="B12" s="41" t="s">
        <v>8</v>
      </c>
      <c r="C12" s="281" t="str">
        <f>+'予算書'!C12</f>
        <v>大垣市民病院　地下予備室</v>
      </c>
      <c r="D12" s="281"/>
      <c r="E12" s="281"/>
      <c r="F12" s="281"/>
      <c r="G12" s="283"/>
      <c r="H12" s="283"/>
      <c r="I12" s="283"/>
      <c r="J12" s="282"/>
      <c r="K12" s="282"/>
    </row>
    <row r="13" spans="2:11" s="2" customFormat="1" ht="13.5" customHeight="1">
      <c r="B13" s="41" t="s">
        <v>9</v>
      </c>
      <c r="C13" s="313" t="str">
        <f>+'予算書'!C13</f>
        <v>1）学会レビュー 　（講師：敬称略）</v>
      </c>
      <c r="D13" s="313"/>
      <c r="E13" s="313"/>
      <c r="F13" s="313"/>
      <c r="G13" s="283"/>
      <c r="H13" s="283"/>
      <c r="I13" s="283"/>
      <c r="J13" s="283"/>
      <c r="K13" s="283"/>
    </row>
    <row r="14" spans="2:11" s="2" customFormat="1" ht="13.5" customHeight="1">
      <c r="B14" s="13"/>
      <c r="C14" s="281" t="str">
        <f>+'予算書'!C14</f>
        <v>岐阜大学医学部附属病院　中山 麻美 　・　岐阜医療科学大学　中山 章文 　・　大垣市民病院　浅野 麻衣 </v>
      </c>
      <c r="D14" s="281"/>
      <c r="E14" s="281"/>
      <c r="F14" s="281"/>
      <c r="G14" s="283"/>
      <c r="H14" s="283"/>
      <c r="I14" s="283"/>
      <c r="J14" s="283"/>
      <c r="K14" s="283"/>
    </row>
    <row r="15" spans="2:11" s="2" customFormat="1" ht="13.5" customHeight="1">
      <c r="B15" s="13"/>
      <c r="C15" s="281" t="str">
        <f>+'予算書'!C15</f>
        <v>土岐市立総合病院　堀部 充代 　・　JA岐阜厚生連中濃厚生病院　桂川 晃一 　・　大垣市民病院　後藤 孝司 </v>
      </c>
      <c r="D15" s="281"/>
      <c r="E15" s="281"/>
      <c r="F15" s="281"/>
      <c r="G15" s="283"/>
      <c r="H15" s="283"/>
      <c r="I15" s="283"/>
      <c r="J15" s="283"/>
      <c r="K15" s="283"/>
    </row>
    <row r="16" spans="2:11" s="2" customFormat="1" ht="13.5" customHeight="1">
      <c r="B16" s="13"/>
      <c r="C16" s="281" t="str">
        <f>+'予算書'!C16</f>
        <v>大垣市民病院　浅野 裕子  総合司会　県立多治見病院　八島 繁子</v>
      </c>
      <c r="D16" s="281"/>
      <c r="E16" s="281"/>
      <c r="F16" s="281"/>
      <c r="G16" s="283"/>
      <c r="H16" s="283"/>
      <c r="I16" s="283"/>
      <c r="J16" s="283"/>
      <c r="K16" s="283"/>
    </row>
    <row r="17" spans="2:11" s="2" customFormat="1" ht="13.5" customHeight="1">
      <c r="B17" s="13"/>
      <c r="C17" s="281" t="str">
        <f>+'予算書'!C17</f>
        <v>　2）「平成26年度 臨床微生物部門の活動について」</v>
      </c>
      <c r="D17" s="281"/>
      <c r="E17" s="281"/>
      <c r="F17" s="281"/>
      <c r="G17" s="283"/>
      <c r="H17" s="283"/>
      <c r="I17" s="283"/>
      <c r="J17" s="283"/>
      <c r="K17" s="283"/>
    </row>
    <row r="18" spans="2:11" s="2" customFormat="1" ht="13.5" customHeight="1">
      <c r="B18" s="31"/>
      <c r="C18" s="32"/>
      <c r="D18" s="32"/>
      <c r="E18" s="32"/>
      <c r="F18" s="32"/>
      <c r="G18" s="32"/>
      <c r="H18" s="32"/>
      <c r="I18" s="32"/>
      <c r="J18" s="32"/>
      <c r="K18" s="32"/>
    </row>
    <row r="19" spans="2:17" ht="15" customHeight="1">
      <c r="B19" s="26" t="s">
        <v>169</v>
      </c>
      <c r="C19" s="287" t="s">
        <v>180</v>
      </c>
      <c r="D19" s="287"/>
      <c r="E19" s="287"/>
      <c r="F19" s="287"/>
      <c r="G19" s="288"/>
      <c r="H19" s="288"/>
      <c r="I19" s="288"/>
      <c r="J19" s="289"/>
      <c r="K19" s="27" t="s">
        <v>12</v>
      </c>
      <c r="M19" s="2"/>
      <c r="N19" s="2"/>
      <c r="O19" s="2"/>
      <c r="P19" s="2"/>
      <c r="Q19" s="2"/>
    </row>
    <row r="20" spans="2:17" ht="15" customHeight="1">
      <c r="B20" s="28" t="s">
        <v>170</v>
      </c>
      <c r="C20" s="284"/>
      <c r="D20" s="285"/>
      <c r="E20" s="285"/>
      <c r="F20" s="285"/>
      <c r="G20" s="286"/>
      <c r="H20" s="286"/>
      <c r="I20" s="286"/>
      <c r="J20" s="277"/>
      <c r="K20" s="29"/>
      <c r="M20" s="2"/>
      <c r="N20" s="2"/>
      <c r="O20" s="2"/>
      <c r="P20" s="2"/>
      <c r="Q20" s="2"/>
    </row>
    <row r="21" spans="2:17" ht="15" customHeight="1">
      <c r="B21" s="63" t="s">
        <v>171</v>
      </c>
      <c r="C21" s="279"/>
      <c r="D21" s="290"/>
      <c r="E21" s="290"/>
      <c r="F21" s="290"/>
      <c r="G21" s="290"/>
      <c r="H21" s="290"/>
      <c r="I21" s="290"/>
      <c r="J21" s="330"/>
      <c r="K21" s="29"/>
      <c r="M21" s="2"/>
      <c r="N21" s="2"/>
      <c r="O21" s="2"/>
      <c r="P21" s="2"/>
      <c r="Q21" s="2"/>
    </row>
    <row r="22" spans="2:17" ht="15" customHeight="1">
      <c r="B22" s="28" t="s">
        <v>172</v>
      </c>
      <c r="C22" s="284"/>
      <c r="D22" s="285"/>
      <c r="E22" s="285"/>
      <c r="F22" s="285"/>
      <c r="G22" s="286"/>
      <c r="H22" s="286"/>
      <c r="I22" s="286"/>
      <c r="J22" s="277"/>
      <c r="K22" s="29"/>
      <c r="M22" s="2"/>
      <c r="N22" s="2"/>
      <c r="O22" s="2"/>
      <c r="P22" s="2"/>
      <c r="Q22" s="2"/>
    </row>
    <row r="23" spans="2:17" ht="15" customHeight="1">
      <c r="B23" s="63" t="s">
        <v>173</v>
      </c>
      <c r="C23" s="279"/>
      <c r="D23" s="290"/>
      <c r="E23" s="290"/>
      <c r="F23" s="290"/>
      <c r="G23" s="290"/>
      <c r="H23" s="290"/>
      <c r="I23" s="290"/>
      <c r="J23" s="330"/>
      <c r="K23" s="64"/>
      <c r="M23" s="2"/>
      <c r="N23" s="2"/>
      <c r="O23" s="2"/>
      <c r="P23" s="2"/>
      <c r="Q23" s="2"/>
    </row>
    <row r="24" spans="2:17" ht="15" customHeight="1">
      <c r="B24" s="28" t="s">
        <v>174</v>
      </c>
      <c r="C24" s="284"/>
      <c r="D24" s="285"/>
      <c r="E24" s="285"/>
      <c r="F24" s="285"/>
      <c r="G24" s="286"/>
      <c r="H24" s="286"/>
      <c r="I24" s="286"/>
      <c r="J24" s="277"/>
      <c r="K24" s="64"/>
      <c r="M24" s="2"/>
      <c r="N24" s="2"/>
      <c r="O24" s="2"/>
      <c r="P24" s="2"/>
      <c r="Q24" s="2"/>
    </row>
    <row r="25" spans="2:17" ht="15" customHeight="1">
      <c r="B25" s="63" t="s">
        <v>175</v>
      </c>
      <c r="C25" s="279"/>
      <c r="D25" s="290"/>
      <c r="E25" s="290"/>
      <c r="F25" s="290"/>
      <c r="G25" s="290"/>
      <c r="H25" s="290"/>
      <c r="I25" s="290"/>
      <c r="J25" s="330"/>
      <c r="K25" s="64">
        <v>10000</v>
      </c>
      <c r="M25" s="213" t="s">
        <v>193</v>
      </c>
      <c r="N25" s="2"/>
      <c r="O25" s="2"/>
      <c r="P25" s="2"/>
      <c r="Q25" s="2"/>
    </row>
    <row r="26" spans="2:17" ht="15" customHeight="1">
      <c r="B26" s="28" t="s">
        <v>176</v>
      </c>
      <c r="C26" s="284"/>
      <c r="D26" s="285"/>
      <c r="E26" s="285"/>
      <c r="F26" s="285"/>
      <c r="G26" s="286"/>
      <c r="H26" s="286"/>
      <c r="I26" s="286"/>
      <c r="J26" s="277"/>
      <c r="K26" s="64">
        <v>7000</v>
      </c>
      <c r="M26" s="212" t="s">
        <v>245</v>
      </c>
      <c r="N26" s="2"/>
      <c r="O26" s="2"/>
      <c r="P26" s="2"/>
      <c r="Q26" s="2"/>
    </row>
    <row r="27" spans="2:17" ht="15" customHeight="1">
      <c r="B27" s="63" t="s">
        <v>250</v>
      </c>
      <c r="C27" s="279"/>
      <c r="D27" s="290"/>
      <c r="E27" s="290"/>
      <c r="F27" s="290"/>
      <c r="G27" s="290"/>
      <c r="H27" s="290"/>
      <c r="I27" s="290"/>
      <c r="J27" s="330"/>
      <c r="K27" s="64">
        <v>1933</v>
      </c>
      <c r="M27" s="211" t="s">
        <v>192</v>
      </c>
      <c r="N27" s="2"/>
      <c r="O27" s="2"/>
      <c r="P27" s="2"/>
      <c r="Q27" s="2"/>
    </row>
    <row r="28" spans="2:17" ht="15" customHeight="1">
      <c r="B28" s="275"/>
      <c r="C28" s="36"/>
      <c r="D28" s="36"/>
      <c r="E28" s="36"/>
      <c r="F28" s="36"/>
      <c r="G28" s="36"/>
      <c r="H28" s="36"/>
      <c r="I28" s="36"/>
      <c r="J28" s="15" t="s">
        <v>2</v>
      </c>
      <c r="K28" s="190">
        <f>SUM(K20:K27)</f>
        <v>18933</v>
      </c>
      <c r="M28" s="276" t="s">
        <v>255</v>
      </c>
      <c r="N28" s="2"/>
      <c r="O28" s="2"/>
      <c r="P28" s="2"/>
      <c r="Q28" s="2"/>
    </row>
    <row r="29" spans="2:17" ht="15" customHeight="1">
      <c r="B29" s="203" t="s">
        <v>177</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178</v>
      </c>
      <c r="C35" s="287" t="s">
        <v>181</v>
      </c>
      <c r="D35" s="287"/>
      <c r="E35" s="287"/>
      <c r="F35" s="287"/>
      <c r="G35" s="288"/>
      <c r="H35" s="288"/>
      <c r="I35" s="288"/>
      <c r="J35" s="289"/>
      <c r="K35" s="27" t="s">
        <v>12</v>
      </c>
    </row>
    <row r="36" spans="2:11" ht="15" customHeight="1">
      <c r="B36" s="28" t="s">
        <v>170</v>
      </c>
      <c r="C36" s="284"/>
      <c r="D36" s="285"/>
      <c r="E36" s="285"/>
      <c r="F36" s="285"/>
      <c r="G36" s="286"/>
      <c r="H36" s="286"/>
      <c r="I36" s="286"/>
      <c r="J36" s="277"/>
      <c r="K36" s="29"/>
    </row>
    <row r="37" spans="2:11" ht="15" customHeight="1">
      <c r="B37" s="63" t="s">
        <v>171</v>
      </c>
      <c r="C37" s="279"/>
      <c r="D37" s="290"/>
      <c r="E37" s="290"/>
      <c r="F37" s="290"/>
      <c r="G37" s="290"/>
      <c r="H37" s="290"/>
      <c r="I37" s="290"/>
      <c r="J37" s="330"/>
      <c r="K37" s="29"/>
    </row>
    <row r="38" spans="2:11" ht="15" customHeight="1">
      <c r="B38" s="28" t="s">
        <v>172</v>
      </c>
      <c r="C38" s="284"/>
      <c r="D38" s="285"/>
      <c r="E38" s="285"/>
      <c r="F38" s="285"/>
      <c r="G38" s="286"/>
      <c r="H38" s="286"/>
      <c r="I38" s="286"/>
      <c r="J38" s="277"/>
      <c r="K38" s="29"/>
    </row>
    <row r="39" spans="2:11" ht="15" customHeight="1">
      <c r="B39" s="63" t="s">
        <v>173</v>
      </c>
      <c r="C39" s="279"/>
      <c r="D39" s="290"/>
      <c r="E39" s="290"/>
      <c r="F39" s="290"/>
      <c r="G39" s="290"/>
      <c r="H39" s="290"/>
      <c r="I39" s="290"/>
      <c r="J39" s="330"/>
      <c r="K39" s="64"/>
    </row>
    <row r="40" spans="2:11" ht="15" customHeight="1">
      <c r="B40" s="28" t="s">
        <v>174</v>
      </c>
      <c r="C40" s="284"/>
      <c r="D40" s="285"/>
      <c r="E40" s="285"/>
      <c r="F40" s="285"/>
      <c r="G40" s="286"/>
      <c r="H40" s="286"/>
      <c r="I40" s="286"/>
      <c r="J40" s="277"/>
      <c r="K40" s="64"/>
    </row>
    <row r="41" spans="2:13" ht="15" customHeight="1">
      <c r="B41" s="63" t="s">
        <v>175</v>
      </c>
      <c r="C41" s="279"/>
      <c r="D41" s="290"/>
      <c r="E41" s="290"/>
      <c r="F41" s="290"/>
      <c r="G41" s="290"/>
      <c r="H41" s="290"/>
      <c r="I41" s="290"/>
      <c r="J41" s="330"/>
      <c r="K41" s="64"/>
      <c r="M41" s="213" t="s">
        <v>193</v>
      </c>
    </row>
    <row r="42" spans="2:13" ht="15" customHeight="1">
      <c r="B42" s="28" t="s">
        <v>176</v>
      </c>
      <c r="C42" s="284"/>
      <c r="D42" s="285"/>
      <c r="E42" s="285"/>
      <c r="F42" s="285"/>
      <c r="G42" s="286"/>
      <c r="H42" s="286"/>
      <c r="I42" s="286"/>
      <c r="J42" s="277"/>
      <c r="K42" s="64"/>
      <c r="M42" s="212" t="s">
        <v>245</v>
      </c>
    </row>
    <row r="43" spans="2:13" ht="15" customHeight="1">
      <c r="B43" s="63" t="s">
        <v>250</v>
      </c>
      <c r="C43" s="279"/>
      <c r="D43" s="290"/>
      <c r="E43" s="290"/>
      <c r="F43" s="290"/>
      <c r="G43" s="290"/>
      <c r="H43" s="290"/>
      <c r="I43" s="290"/>
      <c r="J43" s="330"/>
      <c r="K43" s="274"/>
      <c r="M43" s="211" t="s">
        <v>192</v>
      </c>
    </row>
    <row r="44" spans="2:13" ht="15" customHeight="1">
      <c r="B44" s="202"/>
      <c r="C44" s="36"/>
      <c r="D44" s="36"/>
      <c r="E44" s="36"/>
      <c r="F44" s="36"/>
      <c r="G44" s="36"/>
      <c r="H44" s="36"/>
      <c r="I44" s="36"/>
      <c r="J44" s="15" t="s">
        <v>2</v>
      </c>
      <c r="K44" s="190">
        <f>SUM(K36:K43)</f>
        <v>0</v>
      </c>
      <c r="M44" s="276" t="s">
        <v>255</v>
      </c>
    </row>
    <row r="45" spans="2:11" ht="15" customHeight="1">
      <c r="B45" s="203" t="s">
        <v>177</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179</v>
      </c>
      <c r="C52" s="287" t="s">
        <v>181</v>
      </c>
      <c r="D52" s="287"/>
      <c r="E52" s="287"/>
      <c r="F52" s="287"/>
      <c r="G52" s="288"/>
      <c r="H52" s="288"/>
      <c r="I52" s="288"/>
      <c r="J52" s="289"/>
      <c r="K52" s="27" t="s">
        <v>12</v>
      </c>
    </row>
    <row r="53" spans="2:11" ht="15" customHeight="1">
      <c r="B53" s="28" t="s">
        <v>170</v>
      </c>
      <c r="C53" s="284"/>
      <c r="D53" s="285"/>
      <c r="E53" s="285"/>
      <c r="F53" s="285"/>
      <c r="G53" s="286"/>
      <c r="H53" s="286"/>
      <c r="I53" s="286"/>
      <c r="J53" s="277"/>
      <c r="K53" s="29"/>
    </row>
    <row r="54" spans="2:11" ht="15" customHeight="1">
      <c r="B54" s="63" t="s">
        <v>171</v>
      </c>
      <c r="C54" s="279"/>
      <c r="D54" s="290"/>
      <c r="E54" s="290"/>
      <c r="F54" s="290"/>
      <c r="G54" s="290"/>
      <c r="H54" s="290"/>
      <c r="I54" s="290"/>
      <c r="J54" s="330"/>
      <c r="K54" s="29"/>
    </row>
    <row r="55" spans="2:11" ht="15" customHeight="1">
      <c r="B55" s="28" t="s">
        <v>172</v>
      </c>
      <c r="C55" s="284"/>
      <c r="D55" s="285"/>
      <c r="E55" s="285"/>
      <c r="F55" s="285"/>
      <c r="G55" s="286"/>
      <c r="H55" s="286"/>
      <c r="I55" s="286"/>
      <c r="J55" s="277"/>
      <c r="K55" s="29"/>
    </row>
    <row r="56" spans="2:11" ht="15" customHeight="1">
      <c r="B56" s="63" t="s">
        <v>173</v>
      </c>
      <c r="C56" s="279"/>
      <c r="D56" s="290"/>
      <c r="E56" s="290"/>
      <c r="F56" s="290"/>
      <c r="G56" s="290"/>
      <c r="H56" s="290"/>
      <c r="I56" s="290"/>
      <c r="J56" s="330"/>
      <c r="K56" s="64"/>
    </row>
    <row r="57" spans="2:11" ht="15" customHeight="1">
      <c r="B57" s="28" t="s">
        <v>174</v>
      </c>
      <c r="C57" s="284"/>
      <c r="D57" s="285"/>
      <c r="E57" s="285"/>
      <c r="F57" s="285"/>
      <c r="G57" s="286"/>
      <c r="H57" s="286"/>
      <c r="I57" s="286"/>
      <c r="J57" s="277"/>
      <c r="K57" s="64"/>
    </row>
    <row r="58" spans="2:13" ht="15" customHeight="1">
      <c r="B58" s="63" t="s">
        <v>175</v>
      </c>
      <c r="C58" s="279"/>
      <c r="D58" s="290"/>
      <c r="E58" s="290"/>
      <c r="F58" s="290"/>
      <c r="G58" s="290"/>
      <c r="H58" s="290"/>
      <c r="I58" s="290"/>
      <c r="J58" s="330"/>
      <c r="K58" s="64"/>
      <c r="M58" s="213" t="s">
        <v>193</v>
      </c>
    </row>
    <row r="59" spans="2:13" ht="15" customHeight="1">
      <c r="B59" s="28" t="s">
        <v>176</v>
      </c>
      <c r="C59" s="284"/>
      <c r="D59" s="285"/>
      <c r="E59" s="285"/>
      <c r="F59" s="285"/>
      <c r="G59" s="286"/>
      <c r="H59" s="286"/>
      <c r="I59" s="286"/>
      <c r="J59" s="277"/>
      <c r="K59" s="64"/>
      <c r="M59" s="212" t="s">
        <v>245</v>
      </c>
    </row>
    <row r="60" spans="2:13" ht="15" customHeight="1">
      <c r="B60" s="63" t="s">
        <v>250</v>
      </c>
      <c r="C60" s="279"/>
      <c r="D60" s="290"/>
      <c r="E60" s="290"/>
      <c r="F60" s="290"/>
      <c r="G60" s="290"/>
      <c r="H60" s="290"/>
      <c r="I60" s="290"/>
      <c r="J60" s="330"/>
      <c r="K60" s="274"/>
      <c r="M60" s="211" t="s">
        <v>192</v>
      </c>
    </row>
    <row r="61" spans="2:13" ht="15" customHeight="1">
      <c r="B61" s="202"/>
      <c r="C61" s="36"/>
      <c r="D61" s="36"/>
      <c r="E61" s="36"/>
      <c r="F61" s="36"/>
      <c r="G61" s="36"/>
      <c r="H61" s="36"/>
      <c r="I61" s="36"/>
      <c r="J61" s="15" t="s">
        <v>2</v>
      </c>
      <c r="K61" s="190">
        <f>SUM(K53:K60)</f>
        <v>0</v>
      </c>
      <c r="M61" s="276" t="s">
        <v>255</v>
      </c>
    </row>
    <row r="62" spans="2:11" ht="15" customHeight="1">
      <c r="B62" s="203" t="s">
        <v>177</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60:J60"/>
    <mergeCell ref="C57:J57"/>
    <mergeCell ref="C58:J58"/>
    <mergeCell ref="C59:J59"/>
    <mergeCell ref="C53:J53"/>
    <mergeCell ref="C54:J54"/>
    <mergeCell ref="C55:J55"/>
    <mergeCell ref="C56:J56"/>
    <mergeCell ref="C52:J52"/>
    <mergeCell ref="C17:K17"/>
    <mergeCell ref="C12:K12"/>
    <mergeCell ref="C43:J43"/>
    <mergeCell ref="C37:J37"/>
    <mergeCell ref="C40:J40"/>
    <mergeCell ref="C41:J41"/>
    <mergeCell ref="C42:J42"/>
    <mergeCell ref="C20:J20"/>
    <mergeCell ref="J7:K7"/>
    <mergeCell ref="G10:J10"/>
    <mergeCell ref="C14:K14"/>
    <mergeCell ref="C11:K11"/>
    <mergeCell ref="C13:K13"/>
    <mergeCell ref="I1:J1"/>
    <mergeCell ref="I2:J2"/>
    <mergeCell ref="I3:J3"/>
    <mergeCell ref="B5:C5"/>
    <mergeCell ref="B6:B7"/>
    <mergeCell ref="C6:G7"/>
    <mergeCell ref="C38:J38"/>
    <mergeCell ref="C39:J39"/>
    <mergeCell ref="C15:K15"/>
    <mergeCell ref="C16:K16"/>
    <mergeCell ref="C35:J35"/>
    <mergeCell ref="C36:J36"/>
    <mergeCell ref="C27:J27"/>
    <mergeCell ref="C19:J19"/>
    <mergeCell ref="C25:J25"/>
    <mergeCell ref="C26:J26"/>
    <mergeCell ref="C21:J21"/>
    <mergeCell ref="C22:J22"/>
    <mergeCell ref="C23:J23"/>
    <mergeCell ref="C24:J24"/>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8" customWidth="1"/>
    <col min="4" max="5" width="11.8515625" style="238" customWidth="1"/>
    <col min="6" max="6" width="17.140625" style="0" customWidth="1"/>
    <col min="7" max="7" width="11.8515625" style="0" customWidth="1"/>
    <col min="8" max="8" width="10.7109375" style="0" customWidth="1"/>
    <col min="9" max="13" width="11.8515625" style="0" customWidth="1"/>
  </cols>
  <sheetData>
    <row r="1" spans="1:20" ht="17.25">
      <c r="A1" s="232"/>
      <c r="B1" s="233" t="s">
        <v>214</v>
      </c>
      <c r="C1" s="234"/>
      <c r="D1" s="235"/>
      <c r="E1" s="235"/>
      <c r="F1" s="232"/>
      <c r="G1" s="232"/>
      <c r="H1" s="232"/>
      <c r="I1" s="232"/>
      <c r="J1" s="236">
        <v>41305</v>
      </c>
      <c r="K1" s="237"/>
      <c r="L1" s="237"/>
      <c r="M1" s="237"/>
      <c r="N1" s="237"/>
      <c r="O1" s="237"/>
      <c r="P1" s="237"/>
      <c r="Q1" s="237"/>
      <c r="R1" s="237"/>
      <c r="S1" s="237"/>
      <c r="T1" s="237"/>
    </row>
    <row r="2" spans="1:20" ht="13.5">
      <c r="A2" s="237"/>
      <c r="J2" s="237"/>
      <c r="K2" s="237"/>
      <c r="L2" s="237"/>
      <c r="M2" s="237"/>
      <c r="N2" s="237"/>
      <c r="O2" s="237"/>
      <c r="P2" s="237"/>
      <c r="Q2" s="237"/>
      <c r="R2" s="237"/>
      <c r="S2" s="237"/>
      <c r="T2" s="237"/>
    </row>
    <row r="3" spans="1:20" ht="13.5" customHeight="1">
      <c r="A3" s="237"/>
      <c r="B3" s="351" t="s">
        <v>215</v>
      </c>
      <c r="C3" s="351"/>
      <c r="D3" s="351"/>
      <c r="E3" s="351"/>
      <c r="F3" s="351"/>
      <c r="G3" s="351"/>
      <c r="H3" s="351"/>
      <c r="I3" s="351"/>
      <c r="J3" s="237"/>
      <c r="K3" s="237"/>
      <c r="L3" s="237"/>
      <c r="M3" s="237"/>
      <c r="N3" s="237"/>
      <c r="O3" s="237"/>
      <c r="P3" s="237"/>
      <c r="Q3" s="237"/>
      <c r="R3" s="237"/>
      <c r="S3" s="237"/>
      <c r="T3" s="237"/>
    </row>
    <row r="4" spans="1:20" ht="12.75">
      <c r="A4" s="237"/>
      <c r="B4" s="351"/>
      <c r="C4" s="351"/>
      <c r="D4" s="351"/>
      <c r="E4" s="351"/>
      <c r="F4" s="351"/>
      <c r="G4" s="351"/>
      <c r="H4" s="351"/>
      <c r="I4" s="351"/>
      <c r="J4" s="237"/>
      <c r="K4" s="237"/>
      <c r="L4" s="237"/>
      <c r="M4" s="237"/>
      <c r="N4" s="237"/>
      <c r="O4" s="237"/>
      <c r="P4" s="237"/>
      <c r="Q4" s="237"/>
      <c r="R4" s="237"/>
      <c r="S4" s="237"/>
      <c r="T4" s="237"/>
    </row>
    <row r="5" spans="1:20" ht="12.75">
      <c r="A5" s="237"/>
      <c r="B5" s="351"/>
      <c r="C5" s="351"/>
      <c r="D5" s="351"/>
      <c r="E5" s="351"/>
      <c r="F5" s="351"/>
      <c r="G5" s="351"/>
      <c r="H5" s="351"/>
      <c r="I5" s="351"/>
      <c r="J5" s="237"/>
      <c r="K5" s="237"/>
      <c r="L5" s="237"/>
      <c r="M5" s="237"/>
      <c r="N5" s="237"/>
      <c r="O5" s="237"/>
      <c r="P5" s="237"/>
      <c r="Q5" s="237"/>
      <c r="R5" s="237"/>
      <c r="S5" s="237"/>
      <c r="T5" s="237"/>
    </row>
    <row r="6" spans="1:20" ht="12.75">
      <c r="A6" s="237"/>
      <c r="B6" s="352"/>
      <c r="C6" s="352"/>
      <c r="D6" s="352"/>
      <c r="E6" s="352"/>
      <c r="F6" s="352"/>
      <c r="G6" s="352"/>
      <c r="H6" s="352"/>
      <c r="I6" s="352"/>
      <c r="J6" s="237"/>
      <c r="K6" s="237"/>
      <c r="L6" s="237"/>
      <c r="M6" s="237"/>
      <c r="N6" s="237"/>
      <c r="O6" s="237"/>
      <c r="P6" s="237"/>
      <c r="Q6" s="237"/>
      <c r="R6" s="237"/>
      <c r="S6" s="237"/>
      <c r="T6" s="237"/>
    </row>
    <row r="7" spans="1:20" ht="14.25">
      <c r="A7" s="237"/>
      <c r="B7" s="239" t="s">
        <v>216</v>
      </c>
      <c r="C7" s="240"/>
      <c r="D7" s="240"/>
      <c r="E7" s="240"/>
      <c r="F7" s="239"/>
      <c r="G7" s="239"/>
      <c r="H7" s="239"/>
      <c r="I7" s="239"/>
      <c r="J7" s="237"/>
      <c r="K7" s="237"/>
      <c r="L7" s="237"/>
      <c r="M7" s="237"/>
      <c r="N7" s="237"/>
      <c r="O7" s="237"/>
      <c r="P7" s="237"/>
      <c r="Q7" s="237"/>
      <c r="R7" s="237"/>
      <c r="S7" s="237"/>
      <c r="T7" s="237"/>
    </row>
    <row r="8" spans="1:20" ht="14.25">
      <c r="A8" s="237"/>
      <c r="B8" s="239"/>
      <c r="C8" s="240"/>
      <c r="D8" s="240"/>
      <c r="E8" s="240"/>
      <c r="F8" s="239"/>
      <c r="G8" s="239"/>
      <c r="H8" s="239"/>
      <c r="I8" s="239"/>
      <c r="J8" s="237"/>
      <c r="K8" s="237"/>
      <c r="L8" s="237"/>
      <c r="M8" s="237"/>
      <c r="N8" s="237"/>
      <c r="O8" s="237"/>
      <c r="P8" s="237"/>
      <c r="Q8" s="237"/>
      <c r="R8" s="237"/>
      <c r="S8" s="237"/>
      <c r="T8" s="237"/>
    </row>
    <row r="9" spans="1:20" ht="13.5">
      <c r="A9" s="237"/>
      <c r="C9" s="241" t="s">
        <v>217</v>
      </c>
      <c r="D9" s="241"/>
      <c r="E9" s="241"/>
      <c r="F9" s="242"/>
      <c r="G9" s="242"/>
      <c r="H9" s="242"/>
      <c r="I9" s="242"/>
      <c r="J9" s="237"/>
      <c r="K9" s="237"/>
      <c r="L9" s="237"/>
      <c r="M9" s="237"/>
      <c r="N9" s="237"/>
      <c r="O9" s="237"/>
      <c r="P9" s="237"/>
      <c r="Q9" s="237"/>
      <c r="R9" s="237"/>
      <c r="S9" s="237"/>
      <c r="T9" s="237"/>
    </row>
    <row r="10" spans="1:20" ht="13.5">
      <c r="A10" s="237"/>
      <c r="J10" s="237"/>
      <c r="K10" s="237"/>
      <c r="L10" s="237"/>
      <c r="M10" s="237"/>
      <c r="N10" s="237"/>
      <c r="O10" s="237"/>
      <c r="P10" s="237"/>
      <c r="Q10" s="237"/>
      <c r="R10" s="237"/>
      <c r="S10" s="237"/>
      <c r="T10" s="237"/>
    </row>
    <row r="11" spans="1:20" ht="33.75" customHeight="1">
      <c r="A11" s="237"/>
      <c r="C11" s="353" t="s">
        <v>218</v>
      </c>
      <c r="D11" s="354"/>
      <c r="E11" s="354"/>
      <c r="F11" s="354"/>
      <c r="G11" s="354"/>
      <c r="H11" s="354"/>
      <c r="I11" s="355"/>
      <c r="J11" s="237"/>
      <c r="K11" s="237"/>
      <c r="L11" s="237"/>
      <c r="M11" s="237"/>
      <c r="N11" s="237"/>
      <c r="O11" s="237"/>
      <c r="P11" s="237"/>
      <c r="Q11" s="237"/>
      <c r="R11" s="237"/>
      <c r="S11" s="237"/>
      <c r="T11" s="237"/>
    </row>
    <row r="12" spans="1:20" ht="13.5">
      <c r="A12" s="237"/>
      <c r="J12" s="237"/>
      <c r="K12" s="237"/>
      <c r="L12" s="237"/>
      <c r="M12" s="237"/>
      <c r="N12" s="237"/>
      <c r="O12" s="237"/>
      <c r="P12" s="237"/>
      <c r="Q12" s="237"/>
      <c r="R12" s="237"/>
      <c r="S12" s="237"/>
      <c r="T12" s="237"/>
    </row>
    <row r="13" spans="1:20" ht="13.5">
      <c r="A13" s="237"/>
      <c r="C13" s="238" t="s">
        <v>219</v>
      </c>
      <c r="J13" s="237"/>
      <c r="K13" s="237"/>
      <c r="L13" s="237"/>
      <c r="M13" s="237"/>
      <c r="N13" s="237"/>
      <c r="O13" s="237"/>
      <c r="P13" s="237"/>
      <c r="Q13" s="237"/>
      <c r="R13" s="237"/>
      <c r="S13" s="237"/>
      <c r="T13" s="237"/>
    </row>
    <row r="14" spans="1:20" ht="13.5">
      <c r="A14" s="237"/>
      <c r="C14" s="238" t="s">
        <v>220</v>
      </c>
      <c r="J14" s="237"/>
      <c r="K14" s="237"/>
      <c r="L14" s="237"/>
      <c r="M14" s="237"/>
      <c r="N14" s="237"/>
      <c r="O14" s="237"/>
      <c r="P14" s="237"/>
      <c r="Q14" s="237"/>
      <c r="R14" s="237"/>
      <c r="S14" s="237"/>
      <c r="T14" s="237"/>
    </row>
    <row r="15" spans="1:20" ht="13.5">
      <c r="A15" s="237"/>
      <c r="J15" s="237"/>
      <c r="K15" s="237"/>
      <c r="L15" s="237"/>
      <c r="M15" s="237"/>
      <c r="N15" s="237"/>
      <c r="O15" s="237"/>
      <c r="P15" s="237"/>
      <c r="Q15" s="237"/>
      <c r="R15" s="237"/>
      <c r="S15" s="237"/>
      <c r="T15" s="237"/>
    </row>
    <row r="16" spans="1:20" ht="13.5">
      <c r="A16" s="237"/>
      <c r="C16" s="243" t="s">
        <v>221</v>
      </c>
      <c r="J16" s="237"/>
      <c r="K16" s="237"/>
      <c r="L16" s="237"/>
      <c r="M16" s="237"/>
      <c r="N16" s="237"/>
      <c r="O16" s="237"/>
      <c r="P16" s="237"/>
      <c r="Q16" s="237"/>
      <c r="R16" s="237"/>
      <c r="S16" s="237"/>
      <c r="T16" s="237"/>
    </row>
    <row r="17" spans="1:20" ht="13.5">
      <c r="A17" s="237"/>
      <c r="C17" s="243" t="s">
        <v>222</v>
      </c>
      <c r="J17" s="237"/>
      <c r="K17" s="237"/>
      <c r="L17" s="237"/>
      <c r="M17" s="237"/>
      <c r="N17" s="237"/>
      <c r="O17" s="237"/>
      <c r="P17" s="237"/>
      <c r="Q17" s="237"/>
      <c r="R17" s="237"/>
      <c r="S17" s="237"/>
      <c r="T17" s="237"/>
    </row>
    <row r="18" spans="1:20" ht="13.5">
      <c r="A18" s="237"/>
      <c r="C18" s="237" t="s">
        <v>223</v>
      </c>
      <c r="J18" s="237"/>
      <c r="K18" s="237"/>
      <c r="L18" s="237"/>
      <c r="M18" s="237"/>
      <c r="N18" s="237"/>
      <c r="O18" s="237"/>
      <c r="P18" s="237"/>
      <c r="Q18" s="237"/>
      <c r="R18" s="237"/>
      <c r="S18" s="237"/>
      <c r="T18" s="237"/>
    </row>
    <row r="19" spans="1:20" ht="13.5">
      <c r="A19" s="237"/>
      <c r="C19" s="237" t="s">
        <v>224</v>
      </c>
      <c r="J19" s="237"/>
      <c r="K19" s="237"/>
      <c r="L19" s="237"/>
      <c r="M19" s="237"/>
      <c r="N19" s="237"/>
      <c r="O19" s="237"/>
      <c r="P19" s="237"/>
      <c r="Q19" s="237"/>
      <c r="R19" s="237"/>
      <c r="S19" s="237"/>
      <c r="T19" s="237"/>
    </row>
    <row r="20" spans="1:20" ht="13.5">
      <c r="A20" s="237"/>
      <c r="J20" s="237"/>
      <c r="K20" s="237"/>
      <c r="L20" s="237"/>
      <c r="M20" s="237"/>
      <c r="N20" s="237"/>
      <c r="O20" s="237"/>
      <c r="P20" s="237"/>
      <c r="Q20" s="237"/>
      <c r="R20" s="237"/>
      <c r="S20" s="237"/>
      <c r="T20" s="237"/>
    </row>
    <row r="21" spans="1:20" ht="13.5">
      <c r="A21" s="237"/>
      <c r="C21" s="241" t="s">
        <v>225</v>
      </c>
      <c r="D21" s="241"/>
      <c r="E21" s="241"/>
      <c r="F21" s="242"/>
      <c r="G21" s="242"/>
      <c r="H21" s="242"/>
      <c r="I21" s="242"/>
      <c r="J21" s="237"/>
      <c r="K21" s="237"/>
      <c r="L21" s="237"/>
      <c r="M21" s="237"/>
      <c r="N21" s="237"/>
      <c r="O21" s="237"/>
      <c r="P21" s="237"/>
      <c r="Q21" s="237"/>
      <c r="R21" s="237"/>
      <c r="S21" s="237"/>
      <c r="T21" s="237"/>
    </row>
    <row r="22" spans="1:20" ht="13.5">
      <c r="A22" s="237"/>
      <c r="J22" s="237"/>
      <c r="K22" s="237"/>
      <c r="L22" s="237"/>
      <c r="M22" s="237"/>
      <c r="N22" s="237"/>
      <c r="O22" s="237"/>
      <c r="P22" s="237"/>
      <c r="Q22" s="237"/>
      <c r="R22" s="237"/>
      <c r="S22" s="237"/>
      <c r="T22" s="237"/>
    </row>
    <row r="23" spans="1:20" ht="13.5">
      <c r="A23" s="237"/>
      <c r="C23" s="244" t="s">
        <v>226</v>
      </c>
      <c r="D23" s="244"/>
      <c r="E23" s="244"/>
      <c r="J23" s="237"/>
      <c r="K23" s="237"/>
      <c r="L23" s="237"/>
      <c r="M23" s="237"/>
      <c r="N23" s="237"/>
      <c r="O23" s="237"/>
      <c r="P23" s="237"/>
      <c r="Q23" s="237"/>
      <c r="R23" s="237"/>
      <c r="S23" s="237"/>
      <c r="T23" s="237"/>
    </row>
    <row r="24" spans="1:20" ht="6" customHeight="1">
      <c r="A24" s="237"/>
      <c r="C24" s="243"/>
      <c r="D24" s="243"/>
      <c r="E24" s="243"/>
      <c r="J24" s="237"/>
      <c r="K24" s="237"/>
      <c r="L24" s="237"/>
      <c r="M24" s="237"/>
      <c r="N24" s="237"/>
      <c r="O24" s="237"/>
      <c r="P24" s="237"/>
      <c r="Q24" s="237"/>
      <c r="R24" s="237"/>
      <c r="S24" s="237"/>
      <c r="T24" s="237"/>
    </row>
    <row r="25" spans="1:20" ht="12.75">
      <c r="A25" s="237"/>
      <c r="C25" s="356" t="s">
        <v>227</v>
      </c>
      <c r="D25" s="357"/>
      <c r="E25" s="357"/>
      <c r="F25" s="357"/>
      <c r="G25" s="357"/>
      <c r="H25" s="357"/>
      <c r="I25" s="357"/>
      <c r="J25" s="237"/>
      <c r="K25" s="237"/>
      <c r="L25" s="237"/>
      <c r="M25" s="237"/>
      <c r="N25" s="237"/>
      <c r="O25" s="237"/>
      <c r="P25" s="237"/>
      <c r="Q25" s="237"/>
      <c r="R25" s="237"/>
      <c r="S25" s="237"/>
      <c r="T25" s="237"/>
    </row>
    <row r="26" spans="1:20" ht="12.75">
      <c r="A26" s="237"/>
      <c r="C26" s="357"/>
      <c r="D26" s="357"/>
      <c r="E26" s="357"/>
      <c r="F26" s="357"/>
      <c r="G26" s="357"/>
      <c r="H26" s="357"/>
      <c r="I26" s="357"/>
      <c r="J26" s="237"/>
      <c r="K26" s="237"/>
      <c r="L26" s="237"/>
      <c r="M26" s="237"/>
      <c r="N26" s="237"/>
      <c r="O26" s="237"/>
      <c r="P26" s="237"/>
      <c r="Q26" s="237"/>
      <c r="R26" s="237"/>
      <c r="S26" s="237"/>
      <c r="T26" s="237"/>
    </row>
    <row r="27" spans="1:20" ht="15" customHeight="1">
      <c r="A27" s="237"/>
      <c r="C27" s="357"/>
      <c r="D27" s="357"/>
      <c r="E27" s="357"/>
      <c r="F27" s="357"/>
      <c r="G27" s="357"/>
      <c r="H27" s="357"/>
      <c r="I27" s="357"/>
      <c r="J27" s="237"/>
      <c r="K27" s="237"/>
      <c r="L27" s="237"/>
      <c r="M27" s="237"/>
      <c r="N27" s="237"/>
      <c r="O27" s="237"/>
      <c r="P27" s="237"/>
      <c r="Q27" s="237"/>
      <c r="R27" s="237"/>
      <c r="S27" s="237"/>
      <c r="T27" s="237"/>
    </row>
    <row r="28" spans="1:20" ht="38.25" customHeight="1">
      <c r="A28" s="237"/>
      <c r="C28" s="357"/>
      <c r="D28" s="357"/>
      <c r="E28" s="357"/>
      <c r="F28" s="357"/>
      <c r="G28" s="357"/>
      <c r="H28" s="357"/>
      <c r="I28" s="357"/>
      <c r="J28" s="237"/>
      <c r="K28" s="237"/>
      <c r="L28" s="237"/>
      <c r="M28" s="237"/>
      <c r="N28" s="237"/>
      <c r="O28" s="237"/>
      <c r="P28" s="237"/>
      <c r="Q28" s="237"/>
      <c r="R28" s="237"/>
      <c r="S28" s="237"/>
      <c r="T28" s="237"/>
    </row>
    <row r="29" spans="1:20" ht="13.5">
      <c r="A29" s="237"/>
      <c r="J29" s="237"/>
      <c r="K29" s="237"/>
      <c r="L29" s="237"/>
      <c r="M29" s="237"/>
      <c r="N29" s="237"/>
      <c r="O29" s="237"/>
      <c r="P29" s="237"/>
      <c r="Q29" s="237"/>
      <c r="R29" s="237"/>
      <c r="S29" s="237"/>
      <c r="T29" s="237"/>
    </row>
    <row r="30" spans="1:20" ht="13.5">
      <c r="A30" s="237"/>
      <c r="C30" s="238" t="s">
        <v>228</v>
      </c>
      <c r="F30" s="238" t="s">
        <v>229</v>
      </c>
      <c r="J30" s="237"/>
      <c r="K30" s="237"/>
      <c r="L30" s="237"/>
      <c r="M30" s="237"/>
      <c r="N30" s="237"/>
      <c r="O30" s="237"/>
      <c r="P30" s="237"/>
      <c r="Q30" s="237"/>
      <c r="R30" s="237"/>
      <c r="S30" s="237"/>
      <c r="T30" s="237"/>
    </row>
    <row r="31" spans="1:20" ht="13.5">
      <c r="A31" s="237"/>
      <c r="C31" s="238" t="s">
        <v>230</v>
      </c>
      <c r="D31" s="245">
        <v>52500</v>
      </c>
      <c r="F31" s="238" t="s">
        <v>231</v>
      </c>
      <c r="G31" s="245">
        <v>50000</v>
      </c>
      <c r="J31" s="237"/>
      <c r="K31" s="237"/>
      <c r="L31" s="237"/>
      <c r="M31" s="237"/>
      <c r="N31" s="237"/>
      <c r="O31" s="237"/>
      <c r="P31" s="237"/>
      <c r="Q31" s="237"/>
      <c r="R31" s="237"/>
      <c r="S31" s="237"/>
      <c r="T31" s="237"/>
    </row>
    <row r="32" spans="1:20" ht="13.5">
      <c r="A32" s="237"/>
      <c r="C32" s="246" t="s">
        <v>207</v>
      </c>
      <c r="D32" s="247">
        <v>-5360</v>
      </c>
      <c r="F32" s="238" t="s">
        <v>207</v>
      </c>
      <c r="G32" s="245">
        <v>-5105</v>
      </c>
      <c r="J32" s="237"/>
      <c r="K32" s="237"/>
      <c r="L32" s="237"/>
      <c r="M32" s="237"/>
      <c r="N32" s="237"/>
      <c r="O32" s="237"/>
      <c r="P32" s="237"/>
      <c r="Q32" s="237"/>
      <c r="R32" s="237"/>
      <c r="S32" s="237"/>
      <c r="T32" s="237"/>
    </row>
    <row r="33" spans="1:20" ht="13.5">
      <c r="A33" s="237"/>
      <c r="C33" s="238" t="s">
        <v>208</v>
      </c>
      <c r="D33" s="245">
        <v>47140</v>
      </c>
      <c r="F33" s="246" t="s">
        <v>232</v>
      </c>
      <c r="G33" s="247">
        <v>2500</v>
      </c>
      <c r="J33" s="237"/>
      <c r="K33" s="237"/>
      <c r="L33" s="237"/>
      <c r="M33" s="237"/>
      <c r="N33" s="237"/>
      <c r="O33" s="237"/>
      <c r="P33" s="237"/>
      <c r="Q33" s="237"/>
      <c r="R33" s="237"/>
      <c r="S33" s="237"/>
      <c r="T33" s="237"/>
    </row>
    <row r="34" spans="1:20" ht="13.5">
      <c r="A34" s="237"/>
      <c r="F34" s="238" t="s">
        <v>208</v>
      </c>
      <c r="G34" s="248">
        <v>47395</v>
      </c>
      <c r="J34" s="237"/>
      <c r="K34" s="237"/>
      <c r="L34" s="237"/>
      <c r="M34" s="237"/>
      <c r="N34" s="237"/>
      <c r="O34" s="237"/>
      <c r="P34" s="237"/>
      <c r="Q34" s="237"/>
      <c r="R34" s="237"/>
      <c r="S34" s="237"/>
      <c r="T34" s="237"/>
    </row>
    <row r="35" spans="1:20" ht="13.5">
      <c r="A35" s="237"/>
      <c r="J35" s="237"/>
      <c r="K35" s="237"/>
      <c r="L35" s="237"/>
      <c r="M35" s="237"/>
      <c r="N35" s="237"/>
      <c r="O35" s="237"/>
      <c r="P35" s="237"/>
      <c r="Q35" s="237"/>
      <c r="R35" s="237"/>
      <c r="S35" s="237"/>
      <c r="T35" s="237"/>
    </row>
    <row r="36" spans="1:20" ht="13.5">
      <c r="A36" s="237"/>
      <c r="C36" s="244" t="s">
        <v>233</v>
      </c>
      <c r="D36" s="244"/>
      <c r="E36" s="244"/>
      <c r="J36" s="237"/>
      <c r="K36" s="237"/>
      <c r="L36" s="237"/>
      <c r="M36" s="237"/>
      <c r="N36" s="237"/>
      <c r="O36" s="237"/>
      <c r="P36" s="237"/>
      <c r="Q36" s="237"/>
      <c r="R36" s="237"/>
      <c r="S36" s="237"/>
      <c r="T36" s="237"/>
    </row>
    <row r="37" spans="1:20" ht="4.5" customHeight="1">
      <c r="A37" s="237"/>
      <c r="C37" s="243"/>
      <c r="D37" s="243"/>
      <c r="E37" s="243"/>
      <c r="J37" s="237"/>
      <c r="K37" s="237"/>
      <c r="L37" s="237"/>
      <c r="M37" s="237"/>
      <c r="N37" s="237"/>
      <c r="O37" s="237"/>
      <c r="P37" s="237"/>
      <c r="Q37" s="237"/>
      <c r="R37" s="237"/>
      <c r="S37" s="237"/>
      <c r="T37" s="237"/>
    </row>
    <row r="38" spans="1:20" ht="13.5">
      <c r="A38" s="237"/>
      <c r="C38" s="243" t="s">
        <v>234</v>
      </c>
      <c r="D38" s="243"/>
      <c r="E38" s="243"/>
      <c r="J38" s="237"/>
      <c r="K38" s="237"/>
      <c r="L38" s="237"/>
      <c r="M38" s="237"/>
      <c r="N38" s="237"/>
      <c r="O38" s="237"/>
      <c r="P38" s="237"/>
      <c r="Q38" s="237"/>
      <c r="R38" s="237"/>
      <c r="S38" s="237"/>
      <c r="T38" s="237"/>
    </row>
    <row r="39" spans="1:20" ht="13.5">
      <c r="A39" s="237"/>
      <c r="C39" s="238" t="s">
        <v>235</v>
      </c>
      <c r="J39" s="237"/>
      <c r="K39" s="237"/>
      <c r="L39" s="237"/>
      <c r="M39" s="237"/>
      <c r="N39" s="237"/>
      <c r="O39" s="237"/>
      <c r="P39" s="237"/>
      <c r="Q39" s="237"/>
      <c r="R39" s="237"/>
      <c r="S39" s="237"/>
      <c r="T39" s="237"/>
    </row>
    <row r="40" spans="1:20" ht="13.5">
      <c r="A40" s="237"/>
      <c r="J40" s="237"/>
      <c r="K40" s="237"/>
      <c r="L40" s="237"/>
      <c r="M40" s="237"/>
      <c r="N40" s="237"/>
      <c r="O40" s="237"/>
      <c r="P40" s="237"/>
      <c r="Q40" s="237"/>
      <c r="R40" s="237"/>
      <c r="S40" s="237"/>
      <c r="T40" s="237"/>
    </row>
    <row r="41" spans="1:20" ht="13.5">
      <c r="A41" s="237"/>
      <c r="C41" s="241" t="s">
        <v>236</v>
      </c>
      <c r="D41" s="241"/>
      <c r="E41" s="241"/>
      <c r="F41" s="242"/>
      <c r="G41" s="242"/>
      <c r="H41" s="242"/>
      <c r="I41" s="242"/>
      <c r="J41" s="237"/>
      <c r="K41" s="237"/>
      <c r="L41" s="237"/>
      <c r="M41" s="237"/>
      <c r="N41" s="237"/>
      <c r="O41" s="237"/>
      <c r="P41" s="237"/>
      <c r="Q41" s="237"/>
      <c r="R41" s="237"/>
      <c r="S41" s="237"/>
      <c r="T41" s="237"/>
    </row>
    <row r="42" spans="1:20" ht="4.5" customHeight="1">
      <c r="A42" s="237"/>
      <c r="C42" s="243"/>
      <c r="D42" s="243"/>
      <c r="E42" s="243"/>
      <c r="F42" s="237"/>
      <c r="G42" s="237"/>
      <c r="H42" s="237"/>
      <c r="I42" s="237"/>
      <c r="J42" s="237"/>
      <c r="K42" s="237"/>
      <c r="L42" s="237"/>
      <c r="M42" s="237"/>
      <c r="N42" s="237"/>
      <c r="O42" s="237"/>
      <c r="P42" s="237"/>
      <c r="Q42" s="237"/>
      <c r="R42" s="237"/>
      <c r="S42" s="237"/>
      <c r="T42" s="237"/>
    </row>
    <row r="43" spans="1:20" ht="51" customHeight="1">
      <c r="A43" s="237"/>
      <c r="C43" s="358" t="s">
        <v>237</v>
      </c>
      <c r="D43" s="359"/>
      <c r="E43" s="359"/>
      <c r="F43" s="359"/>
      <c r="G43" s="359"/>
      <c r="H43" s="359"/>
      <c r="I43" s="359"/>
      <c r="J43" s="237"/>
      <c r="K43" s="237"/>
      <c r="L43" s="237"/>
      <c r="M43" s="237"/>
      <c r="N43" s="237"/>
      <c r="O43" s="237"/>
      <c r="P43" s="237"/>
      <c r="Q43" s="237"/>
      <c r="R43" s="237"/>
      <c r="S43" s="237"/>
      <c r="T43" s="237"/>
    </row>
    <row r="44" spans="1:20" ht="13.5">
      <c r="A44" s="237"/>
      <c r="C44" s="153" t="s">
        <v>238</v>
      </c>
      <c r="D44" s="249" t="s">
        <v>206</v>
      </c>
      <c r="E44" s="249" t="s">
        <v>207</v>
      </c>
      <c r="F44" s="250" t="s">
        <v>212</v>
      </c>
      <c r="G44" s="251"/>
      <c r="J44" s="237"/>
      <c r="K44" s="237"/>
      <c r="L44" s="237"/>
      <c r="M44" s="237"/>
      <c r="N44" s="237"/>
      <c r="O44" s="237"/>
      <c r="P44" s="237"/>
      <c r="Q44" s="237"/>
      <c r="R44" s="237"/>
      <c r="S44" s="237"/>
      <c r="T44" s="237"/>
    </row>
    <row r="45" spans="1:20" ht="13.5">
      <c r="A45" s="237"/>
      <c r="C45" s="153" t="s">
        <v>239</v>
      </c>
      <c r="D45" s="252">
        <v>21000</v>
      </c>
      <c r="E45" s="249">
        <f>ROUNDDOWN(IF(D45&gt;1050000,1050000/1.05*0.1021+(D45-1050000)/1.05*0.2042,D45/1.05*0.1021),0)</f>
        <v>2042</v>
      </c>
      <c r="F45" s="250">
        <f>D45-E45</f>
        <v>18958</v>
      </c>
      <c r="G45" s="253"/>
      <c r="J45" s="237"/>
      <c r="K45" s="237"/>
      <c r="L45" s="237"/>
      <c r="M45" s="237"/>
      <c r="N45" s="237"/>
      <c r="O45" s="237"/>
      <c r="P45" s="237"/>
      <c r="Q45" s="237"/>
      <c r="R45" s="237"/>
      <c r="S45" s="237"/>
      <c r="T45" s="237"/>
    </row>
    <row r="46" spans="1:20" ht="13.5">
      <c r="A46" s="237"/>
      <c r="C46" s="153" t="s">
        <v>240</v>
      </c>
      <c r="D46" s="252">
        <v>52500</v>
      </c>
      <c r="E46" s="249">
        <f>ROUNDDOWN(IF(D46&gt;1050000,1050000/1.05*0.1021+(D46-1050000)/1.05*0.2042,D46/1.05*0.1021),0)</f>
        <v>5105</v>
      </c>
      <c r="F46" s="250">
        <f>D46-E46</f>
        <v>47395</v>
      </c>
      <c r="G46" s="253"/>
      <c r="J46" s="237"/>
      <c r="K46" s="237"/>
      <c r="L46" s="237"/>
      <c r="M46" s="237"/>
      <c r="N46" s="237"/>
      <c r="O46" s="237"/>
      <c r="P46" s="237"/>
      <c r="Q46" s="237"/>
      <c r="R46" s="237"/>
      <c r="S46" s="237"/>
      <c r="T46" s="237"/>
    </row>
    <row r="47" spans="1:20" ht="13.5">
      <c r="A47" s="237"/>
      <c r="C47" s="153" t="s">
        <v>241</v>
      </c>
      <c r="D47" s="252">
        <v>100000</v>
      </c>
      <c r="E47" s="249">
        <f>ROUNDDOWN(IF(D47&gt;1050000,1050000/1.05*0.1021+(D47-1050000)/1.05*0.2042,D47/1.05*0.1021),0)</f>
        <v>9723</v>
      </c>
      <c r="F47" s="250">
        <f>D47-E47</f>
        <v>90277</v>
      </c>
      <c r="G47" s="253"/>
      <c r="J47" s="237"/>
      <c r="K47" s="237"/>
      <c r="L47" s="237"/>
      <c r="M47" s="237"/>
      <c r="N47" s="237"/>
      <c r="O47" s="237"/>
      <c r="P47" s="237"/>
      <c r="Q47" s="237"/>
      <c r="R47" s="237"/>
      <c r="S47" s="237"/>
      <c r="T47" s="237"/>
    </row>
    <row r="48" spans="1:20" ht="13.5">
      <c r="A48" s="237"/>
      <c r="C48" s="153" t="s">
        <v>242</v>
      </c>
      <c r="D48" s="252">
        <v>2100000</v>
      </c>
      <c r="E48" s="249">
        <f>ROUNDDOWN(IF(D48&gt;1050000,1050000/1.05*0.1021+(D48-1050000)/1.05*0.2042,D48/1.05*0.1021),0)</f>
        <v>306300</v>
      </c>
      <c r="F48" s="250">
        <f>D48-E48</f>
        <v>1793700</v>
      </c>
      <c r="G48" s="253"/>
      <c r="J48" s="237"/>
      <c r="K48" s="237"/>
      <c r="L48" s="237"/>
      <c r="M48" s="237"/>
      <c r="N48" s="237"/>
      <c r="O48" s="237"/>
      <c r="P48" s="237"/>
      <c r="Q48" s="237"/>
      <c r="R48" s="237"/>
      <c r="S48" s="237"/>
      <c r="T48" s="237"/>
    </row>
    <row r="49" spans="1:20" ht="13.5">
      <c r="A49" s="237"/>
      <c r="B49" s="237"/>
      <c r="C49" s="243"/>
      <c r="D49" s="243"/>
      <c r="E49" s="243"/>
      <c r="F49" s="237"/>
      <c r="G49" s="237"/>
      <c r="H49" s="237"/>
      <c r="I49" s="237"/>
      <c r="J49" s="243" t="s">
        <v>243</v>
      </c>
      <c r="K49" s="237"/>
      <c r="L49" s="237"/>
      <c r="M49" s="237"/>
      <c r="N49" s="237"/>
      <c r="O49" s="237"/>
      <c r="P49" s="237"/>
      <c r="Q49" s="237"/>
      <c r="R49" s="237"/>
      <c r="S49" s="237"/>
      <c r="T49" s="237"/>
    </row>
    <row r="50" spans="1:21" ht="13.5">
      <c r="A50" s="237"/>
      <c r="B50" s="237"/>
      <c r="C50" s="243"/>
      <c r="D50" s="243"/>
      <c r="E50" s="243"/>
      <c r="F50" s="237"/>
      <c r="G50" s="237"/>
      <c r="H50" s="237"/>
      <c r="I50" s="237"/>
      <c r="J50" s="243"/>
      <c r="K50" s="237"/>
      <c r="L50" s="237"/>
      <c r="M50" s="237"/>
      <c r="N50" s="237"/>
      <c r="O50" s="237"/>
      <c r="P50" s="237"/>
      <c r="Q50" s="237"/>
      <c r="R50" s="237"/>
      <c r="S50" s="237"/>
      <c r="T50" s="237"/>
      <c r="U50" s="237"/>
    </row>
    <row r="51" spans="1:21" ht="13.5">
      <c r="A51" s="237"/>
      <c r="B51" s="237"/>
      <c r="C51" s="243"/>
      <c r="D51" s="243"/>
      <c r="E51" s="243"/>
      <c r="F51" s="237"/>
      <c r="G51" s="237"/>
      <c r="H51" s="237"/>
      <c r="I51" s="237"/>
      <c r="J51" s="243"/>
      <c r="K51" s="237"/>
      <c r="L51" s="237"/>
      <c r="M51" s="237"/>
      <c r="N51" s="237"/>
      <c r="O51" s="237"/>
      <c r="P51" s="237"/>
      <c r="Q51" s="237"/>
      <c r="R51" s="237"/>
      <c r="S51" s="237"/>
      <c r="T51" s="237"/>
      <c r="U51" s="237"/>
    </row>
    <row r="52" spans="1:21" ht="13.5">
      <c r="A52" s="237"/>
      <c r="B52" s="237"/>
      <c r="C52" s="243"/>
      <c r="D52" s="243"/>
      <c r="E52" s="243"/>
      <c r="F52" s="237"/>
      <c r="G52" s="237"/>
      <c r="H52" s="237"/>
      <c r="I52" s="237"/>
      <c r="J52" s="237"/>
      <c r="K52" s="237"/>
      <c r="L52" s="237"/>
      <c r="M52" s="237"/>
      <c r="N52" s="237"/>
      <c r="O52" s="237"/>
      <c r="P52" s="237"/>
      <c r="Q52" s="237"/>
      <c r="R52" s="237"/>
      <c r="S52" s="237"/>
      <c r="T52" s="237"/>
      <c r="U52" s="237"/>
    </row>
    <row r="53" spans="1:21" ht="13.5">
      <c r="A53" s="237"/>
      <c r="B53" s="237"/>
      <c r="C53" s="243"/>
      <c r="D53" s="243"/>
      <c r="E53" s="243"/>
      <c r="F53" s="237"/>
      <c r="G53" s="237"/>
      <c r="H53" s="237"/>
      <c r="I53" s="237"/>
      <c r="J53" s="237"/>
      <c r="K53" s="237"/>
      <c r="L53" s="237"/>
      <c r="M53" s="237"/>
      <c r="N53" s="237"/>
      <c r="O53" s="237"/>
      <c r="P53" s="237"/>
      <c r="Q53" s="237"/>
      <c r="R53" s="237"/>
      <c r="S53" s="237"/>
      <c r="T53" s="237"/>
      <c r="U53" s="237"/>
    </row>
    <row r="54" spans="1:21" ht="13.5">
      <c r="A54" s="237"/>
      <c r="B54" s="237"/>
      <c r="C54" s="243"/>
      <c r="D54" s="243"/>
      <c r="E54" s="243"/>
      <c r="F54" s="237"/>
      <c r="G54" s="237"/>
      <c r="H54" s="237"/>
      <c r="I54" s="237"/>
      <c r="J54" s="237"/>
      <c r="K54" s="237"/>
      <c r="L54" s="237"/>
      <c r="M54" s="237"/>
      <c r="N54" s="237"/>
      <c r="O54" s="237"/>
      <c r="P54" s="237"/>
      <c r="Q54" s="237"/>
      <c r="R54" s="237"/>
      <c r="S54" s="237"/>
      <c r="T54" s="237"/>
      <c r="U54" s="237"/>
    </row>
    <row r="55" spans="1:21" ht="13.5">
      <c r="A55" s="237"/>
      <c r="B55" s="237"/>
      <c r="C55" s="243"/>
      <c r="D55" s="243"/>
      <c r="E55" s="243"/>
      <c r="F55" s="237"/>
      <c r="G55" s="237"/>
      <c r="H55" s="237"/>
      <c r="I55" s="237"/>
      <c r="J55" s="237"/>
      <c r="K55" s="237"/>
      <c r="L55" s="237"/>
      <c r="M55" s="237"/>
      <c r="N55" s="237"/>
      <c r="O55" s="237"/>
      <c r="P55" s="237"/>
      <c r="Q55" s="237"/>
      <c r="R55" s="237"/>
      <c r="S55" s="237"/>
      <c r="T55" s="237"/>
      <c r="U55" s="237"/>
    </row>
    <row r="56" spans="1:21" ht="13.5">
      <c r="A56" s="237"/>
      <c r="B56" s="237"/>
      <c r="C56" s="243"/>
      <c r="D56" s="243"/>
      <c r="E56" s="243"/>
      <c r="F56" s="237"/>
      <c r="G56" s="237"/>
      <c r="H56" s="237"/>
      <c r="I56" s="237"/>
      <c r="J56" s="237"/>
      <c r="K56" s="237"/>
      <c r="L56" s="237"/>
      <c r="M56" s="237"/>
      <c r="N56" s="237"/>
      <c r="O56" s="237"/>
      <c r="P56" s="237"/>
      <c r="Q56" s="237"/>
      <c r="R56" s="237"/>
      <c r="S56" s="237"/>
      <c r="T56" s="237"/>
      <c r="U56" s="237"/>
    </row>
    <row r="57" spans="1:21" ht="13.5">
      <c r="A57" s="237"/>
      <c r="B57" s="237"/>
      <c r="C57" s="243"/>
      <c r="D57" s="243"/>
      <c r="E57" s="243"/>
      <c r="F57" s="237"/>
      <c r="G57" s="237"/>
      <c r="H57" s="237"/>
      <c r="I57" s="237"/>
      <c r="J57" s="237"/>
      <c r="K57" s="237"/>
      <c r="L57" s="237"/>
      <c r="M57" s="237"/>
      <c r="N57" s="237"/>
      <c r="O57" s="237"/>
      <c r="P57" s="237"/>
      <c r="Q57" s="237"/>
      <c r="R57" s="237"/>
      <c r="S57" s="237"/>
      <c r="T57" s="237"/>
      <c r="U57" s="237"/>
    </row>
    <row r="58" spans="1:21" ht="13.5">
      <c r="A58" s="237"/>
      <c r="B58" s="237"/>
      <c r="C58" s="243"/>
      <c r="D58" s="243"/>
      <c r="E58" s="243"/>
      <c r="F58" s="237"/>
      <c r="G58" s="237"/>
      <c r="H58" s="237"/>
      <c r="I58" s="237"/>
      <c r="J58" s="237"/>
      <c r="K58" s="237"/>
      <c r="L58" s="237"/>
      <c r="M58" s="237"/>
      <c r="N58" s="237"/>
      <c r="O58" s="237"/>
      <c r="P58" s="237"/>
      <c r="Q58" s="237"/>
      <c r="R58" s="237"/>
      <c r="S58" s="237"/>
      <c r="T58" s="237"/>
      <c r="U58" s="237"/>
    </row>
    <row r="59" spans="1:21" ht="13.5">
      <c r="A59" s="237"/>
      <c r="B59" s="237"/>
      <c r="C59" s="243"/>
      <c r="D59" s="243"/>
      <c r="E59" s="243"/>
      <c r="F59" s="237"/>
      <c r="G59" s="237"/>
      <c r="H59" s="237"/>
      <c r="I59" s="237"/>
      <c r="J59" s="237"/>
      <c r="K59" s="237"/>
      <c r="L59" s="237"/>
      <c r="M59" s="237"/>
      <c r="N59" s="237"/>
      <c r="O59" s="237"/>
      <c r="P59" s="237"/>
      <c r="Q59" s="237"/>
      <c r="R59" s="237"/>
      <c r="S59" s="237"/>
      <c r="T59" s="237"/>
      <c r="U59" s="237"/>
    </row>
    <row r="60" spans="1:21" ht="13.5">
      <c r="A60" s="237"/>
      <c r="B60" s="237"/>
      <c r="C60" s="243"/>
      <c r="D60" s="243"/>
      <c r="E60" s="243"/>
      <c r="F60" s="237"/>
      <c r="G60" s="237"/>
      <c r="H60" s="237"/>
      <c r="I60" s="237"/>
      <c r="J60" s="237"/>
      <c r="K60" s="237"/>
      <c r="L60" s="237"/>
      <c r="M60" s="237"/>
      <c r="N60" s="237"/>
      <c r="O60" s="237"/>
      <c r="P60" s="237"/>
      <c r="Q60" s="237"/>
      <c r="R60" s="237"/>
      <c r="S60" s="237"/>
      <c r="T60" s="237"/>
      <c r="U60" s="237"/>
    </row>
    <row r="61" spans="1:21" ht="13.5">
      <c r="A61" s="237"/>
      <c r="B61" s="237"/>
      <c r="C61" s="243"/>
      <c r="D61" s="243"/>
      <c r="E61" s="243"/>
      <c r="F61" s="237"/>
      <c r="G61" s="237"/>
      <c r="H61" s="237"/>
      <c r="I61" s="237"/>
      <c r="J61" s="237"/>
      <c r="K61" s="237"/>
      <c r="L61" s="237"/>
      <c r="M61" s="237"/>
      <c r="N61" s="237"/>
      <c r="O61" s="237"/>
      <c r="P61" s="237"/>
      <c r="Q61" s="237"/>
      <c r="R61" s="237"/>
      <c r="S61" s="237"/>
      <c r="T61" s="237"/>
      <c r="U61" s="237"/>
    </row>
    <row r="62" spans="1:21" ht="13.5">
      <c r="A62" s="237"/>
      <c r="B62" s="237"/>
      <c r="C62" s="243"/>
      <c r="D62" s="243"/>
      <c r="E62" s="243"/>
      <c r="F62" s="237"/>
      <c r="G62" s="237"/>
      <c r="H62" s="237"/>
      <c r="I62" s="237"/>
      <c r="J62" s="237"/>
      <c r="K62" s="237"/>
      <c r="L62" s="237"/>
      <c r="M62" s="237"/>
      <c r="N62" s="237"/>
      <c r="O62" s="237"/>
      <c r="P62" s="237"/>
      <c r="Q62" s="237"/>
      <c r="R62" s="237"/>
      <c r="S62" s="237"/>
      <c r="T62" s="237"/>
      <c r="U62" s="237"/>
    </row>
    <row r="63" spans="1:21" ht="13.5">
      <c r="A63" s="237"/>
      <c r="B63" s="237"/>
      <c r="C63" s="243"/>
      <c r="D63" s="243"/>
      <c r="E63" s="243"/>
      <c r="F63" s="237"/>
      <c r="G63" s="237"/>
      <c r="H63" s="237"/>
      <c r="I63" s="237"/>
      <c r="J63" s="237"/>
      <c r="K63" s="237"/>
      <c r="L63" s="237"/>
      <c r="M63" s="237"/>
      <c r="N63" s="237"/>
      <c r="O63" s="237"/>
      <c r="P63" s="237"/>
      <c r="Q63" s="237"/>
      <c r="R63" s="237"/>
      <c r="S63" s="237"/>
      <c r="T63" s="237"/>
      <c r="U63" s="237"/>
    </row>
    <row r="64" spans="1:21" ht="13.5">
      <c r="A64" s="237"/>
      <c r="B64" s="237"/>
      <c r="C64" s="243"/>
      <c r="D64" s="243"/>
      <c r="E64" s="243"/>
      <c r="F64" s="237"/>
      <c r="G64" s="237"/>
      <c r="H64" s="237"/>
      <c r="I64" s="237"/>
      <c r="J64" s="237"/>
      <c r="K64" s="237"/>
      <c r="L64" s="237"/>
      <c r="M64" s="237"/>
      <c r="N64" s="237"/>
      <c r="O64" s="237"/>
      <c r="P64" s="237"/>
      <c r="Q64" s="237"/>
      <c r="R64" s="237"/>
      <c r="S64" s="237"/>
      <c r="T64" s="237"/>
      <c r="U64" s="237"/>
    </row>
    <row r="65" spans="1:21" ht="13.5">
      <c r="A65" s="237"/>
      <c r="B65" s="237"/>
      <c r="C65" s="243"/>
      <c r="D65" s="243"/>
      <c r="E65" s="243"/>
      <c r="F65" s="237"/>
      <c r="G65" s="237"/>
      <c r="H65" s="237"/>
      <c r="I65" s="237"/>
      <c r="J65" s="237"/>
      <c r="K65" s="237"/>
      <c r="L65" s="237"/>
      <c r="M65" s="237"/>
      <c r="N65" s="237"/>
      <c r="O65" s="237"/>
      <c r="P65" s="237"/>
      <c r="Q65" s="237"/>
      <c r="R65" s="237"/>
      <c r="S65" s="237"/>
      <c r="T65" s="237"/>
      <c r="U65" s="237"/>
    </row>
    <row r="66" spans="1:21" ht="13.5">
      <c r="A66" s="237"/>
      <c r="B66" s="237"/>
      <c r="C66" s="243"/>
      <c r="D66" s="243"/>
      <c r="E66" s="243"/>
      <c r="F66" s="237"/>
      <c r="G66" s="237"/>
      <c r="H66" s="237"/>
      <c r="I66" s="237"/>
      <c r="J66" s="237"/>
      <c r="K66" s="237"/>
      <c r="L66" s="237"/>
      <c r="M66" s="237"/>
      <c r="N66" s="237"/>
      <c r="O66" s="237"/>
      <c r="P66" s="237"/>
      <c r="Q66" s="237"/>
      <c r="R66" s="237"/>
      <c r="S66" s="237"/>
      <c r="T66" s="237"/>
      <c r="U66" s="237"/>
    </row>
    <row r="67" spans="1:21" ht="13.5">
      <c r="A67" s="237"/>
      <c r="B67" s="237"/>
      <c r="C67" s="243"/>
      <c r="D67" s="243"/>
      <c r="E67" s="243"/>
      <c r="F67" s="237"/>
      <c r="G67" s="237"/>
      <c r="H67" s="237"/>
      <c r="I67" s="237"/>
      <c r="J67" s="237"/>
      <c r="K67" s="237"/>
      <c r="L67" s="237"/>
      <c r="M67" s="237"/>
      <c r="N67" s="237"/>
      <c r="O67" s="237"/>
      <c r="P67" s="237"/>
      <c r="Q67" s="237"/>
      <c r="R67" s="237"/>
      <c r="S67" s="237"/>
      <c r="T67" s="237"/>
      <c r="U67" s="237"/>
    </row>
    <row r="68" spans="1:21" ht="13.5">
      <c r="A68" s="237"/>
      <c r="B68" s="237"/>
      <c r="C68" s="243"/>
      <c r="D68" s="243"/>
      <c r="E68" s="243"/>
      <c r="F68" s="237"/>
      <c r="G68" s="237"/>
      <c r="H68" s="237"/>
      <c r="I68" s="237"/>
      <c r="J68" s="237"/>
      <c r="K68" s="237"/>
      <c r="L68" s="237"/>
      <c r="M68" s="237"/>
      <c r="N68" s="237"/>
      <c r="O68" s="237"/>
      <c r="P68" s="237"/>
      <c r="Q68" s="237"/>
      <c r="R68" s="237"/>
      <c r="S68" s="237"/>
      <c r="T68" s="237"/>
      <c r="U68" s="237"/>
    </row>
    <row r="69" spans="1:21" ht="13.5">
      <c r="A69" s="237"/>
      <c r="B69" s="237"/>
      <c r="C69" s="243"/>
      <c r="D69" s="243"/>
      <c r="E69" s="243"/>
      <c r="F69" s="237"/>
      <c r="G69" s="237"/>
      <c r="H69" s="237"/>
      <c r="I69" s="237"/>
      <c r="J69" s="237"/>
      <c r="K69" s="237"/>
      <c r="L69" s="237"/>
      <c r="M69" s="237"/>
      <c r="N69" s="237"/>
      <c r="O69" s="237"/>
      <c r="P69" s="237"/>
      <c r="Q69" s="237"/>
      <c r="R69" s="237"/>
      <c r="S69" s="237"/>
      <c r="T69" s="237"/>
      <c r="U69" s="237"/>
    </row>
    <row r="70" spans="1:21" ht="13.5">
      <c r="A70" s="237"/>
      <c r="B70" s="237"/>
      <c r="C70" s="243"/>
      <c r="D70" s="243"/>
      <c r="E70" s="243"/>
      <c r="F70" s="237"/>
      <c r="G70" s="237"/>
      <c r="H70" s="237"/>
      <c r="I70" s="237"/>
      <c r="J70" s="237"/>
      <c r="K70" s="237"/>
      <c r="L70" s="237"/>
      <c r="M70" s="237"/>
      <c r="N70" s="237"/>
      <c r="O70" s="237"/>
      <c r="P70" s="237"/>
      <c r="Q70" s="237"/>
      <c r="R70" s="237"/>
      <c r="S70" s="237"/>
      <c r="T70" s="237"/>
      <c r="U70" s="237"/>
    </row>
    <row r="71" spans="1:21" ht="13.5">
      <c r="A71" s="237"/>
      <c r="B71" s="237"/>
      <c r="C71" s="243"/>
      <c r="D71" s="243"/>
      <c r="E71" s="243"/>
      <c r="F71" s="237"/>
      <c r="G71" s="237"/>
      <c r="H71" s="237"/>
      <c r="I71" s="237"/>
      <c r="J71" s="237"/>
      <c r="K71" s="237"/>
      <c r="L71" s="237"/>
      <c r="M71" s="237"/>
      <c r="N71" s="237"/>
      <c r="O71" s="237"/>
      <c r="P71" s="237"/>
      <c r="Q71" s="237"/>
      <c r="R71" s="237"/>
      <c r="S71" s="237"/>
      <c r="T71" s="237"/>
      <c r="U71" s="237"/>
    </row>
    <row r="72" spans="1:21" ht="13.5">
      <c r="A72" s="237"/>
      <c r="B72" s="237"/>
      <c r="C72" s="243"/>
      <c r="D72" s="243"/>
      <c r="E72" s="243"/>
      <c r="F72" s="237"/>
      <c r="G72" s="237"/>
      <c r="H72" s="237"/>
      <c r="I72" s="237"/>
      <c r="J72" s="237"/>
      <c r="K72" s="237"/>
      <c r="L72" s="237"/>
      <c r="M72" s="237"/>
      <c r="N72" s="237"/>
      <c r="O72" s="237"/>
      <c r="P72" s="237"/>
      <c r="Q72" s="237"/>
      <c r="R72" s="237"/>
      <c r="S72" s="237"/>
      <c r="T72" s="237"/>
      <c r="U72" s="237"/>
    </row>
    <row r="73" spans="1:21" ht="13.5">
      <c r="A73" s="237"/>
      <c r="B73" s="237"/>
      <c r="C73" s="243"/>
      <c r="D73" s="243"/>
      <c r="E73" s="243"/>
      <c r="F73" s="237"/>
      <c r="G73" s="237"/>
      <c r="H73" s="237"/>
      <c r="I73" s="237"/>
      <c r="J73" s="237"/>
      <c r="K73" s="237"/>
      <c r="L73" s="237"/>
      <c r="M73" s="237"/>
      <c r="N73" s="237"/>
      <c r="O73" s="237"/>
      <c r="P73" s="237"/>
      <c r="Q73" s="237"/>
      <c r="R73" s="237"/>
      <c r="S73" s="237"/>
      <c r="T73" s="237"/>
      <c r="U73" s="237"/>
    </row>
    <row r="74" spans="1:21" ht="13.5">
      <c r="A74" s="237"/>
      <c r="B74" s="237"/>
      <c r="C74" s="243"/>
      <c r="D74" s="243"/>
      <c r="E74" s="243"/>
      <c r="F74" s="237"/>
      <c r="G74" s="237"/>
      <c r="H74" s="237"/>
      <c r="I74" s="237"/>
      <c r="J74" s="237"/>
      <c r="K74" s="237"/>
      <c r="L74" s="237"/>
      <c r="M74" s="237"/>
      <c r="N74" s="237"/>
      <c r="O74" s="237"/>
      <c r="P74" s="237"/>
      <c r="Q74" s="237"/>
      <c r="R74" s="237"/>
      <c r="S74" s="237"/>
      <c r="T74" s="237"/>
      <c r="U74" s="237"/>
    </row>
    <row r="75" spans="1:21" ht="13.5">
      <c r="A75" s="237"/>
      <c r="B75" s="237"/>
      <c r="C75" s="243"/>
      <c r="D75" s="243"/>
      <c r="E75" s="243"/>
      <c r="F75" s="237"/>
      <c r="G75" s="237"/>
      <c r="H75" s="237"/>
      <c r="I75" s="237"/>
      <c r="J75" s="237"/>
      <c r="K75" s="237"/>
      <c r="L75" s="237"/>
      <c r="M75" s="237"/>
      <c r="N75" s="237"/>
      <c r="O75" s="237"/>
      <c r="P75" s="237"/>
      <c r="Q75" s="237"/>
      <c r="R75" s="237"/>
      <c r="S75" s="237"/>
      <c r="T75" s="237"/>
      <c r="U75" s="237"/>
    </row>
    <row r="76" spans="1:21" ht="13.5">
      <c r="A76" s="237"/>
      <c r="B76" s="237"/>
      <c r="C76" s="243"/>
      <c r="D76" s="243"/>
      <c r="E76" s="243"/>
      <c r="F76" s="237"/>
      <c r="G76" s="237"/>
      <c r="H76" s="237"/>
      <c r="I76" s="237"/>
      <c r="J76" s="237"/>
      <c r="K76" s="237"/>
      <c r="L76" s="237"/>
      <c r="M76" s="237"/>
      <c r="N76" s="237"/>
      <c r="O76" s="237"/>
      <c r="P76" s="237"/>
      <c r="Q76" s="237"/>
      <c r="R76" s="237"/>
      <c r="S76" s="237"/>
      <c r="T76" s="237"/>
      <c r="U76" s="237"/>
    </row>
    <row r="77" spans="1:21" ht="13.5">
      <c r="A77" s="237"/>
      <c r="B77" s="237"/>
      <c r="C77" s="243"/>
      <c r="D77" s="243"/>
      <c r="E77" s="243"/>
      <c r="F77" s="237"/>
      <c r="G77" s="237"/>
      <c r="H77" s="237"/>
      <c r="I77" s="237"/>
      <c r="J77" s="237"/>
      <c r="K77" s="237"/>
      <c r="L77" s="237"/>
      <c r="M77" s="237"/>
      <c r="N77" s="237"/>
      <c r="O77" s="237"/>
      <c r="P77" s="237"/>
      <c r="Q77" s="237"/>
      <c r="R77" s="237"/>
      <c r="S77" s="237"/>
      <c r="T77" s="237"/>
      <c r="U77" s="237"/>
    </row>
    <row r="78" spans="1:21" ht="13.5">
      <c r="A78" s="237"/>
      <c r="B78" s="237"/>
      <c r="C78" s="243"/>
      <c r="D78" s="243"/>
      <c r="E78" s="243"/>
      <c r="F78" s="237"/>
      <c r="G78" s="237"/>
      <c r="H78" s="237"/>
      <c r="I78" s="237"/>
      <c r="J78" s="237"/>
      <c r="K78" s="237"/>
      <c r="L78" s="237"/>
      <c r="M78" s="237"/>
      <c r="N78" s="237"/>
      <c r="O78" s="237"/>
      <c r="P78" s="237"/>
      <c r="Q78" s="237"/>
      <c r="R78" s="237"/>
      <c r="S78" s="237"/>
      <c r="T78" s="237"/>
      <c r="U78" s="237"/>
    </row>
    <row r="79" spans="1:21" ht="13.5">
      <c r="A79" s="237"/>
      <c r="B79" s="237"/>
      <c r="C79" s="243"/>
      <c r="D79" s="243"/>
      <c r="E79" s="243"/>
      <c r="F79" s="237"/>
      <c r="G79" s="237"/>
      <c r="H79" s="237"/>
      <c r="I79" s="237"/>
      <c r="J79" s="237"/>
      <c r="K79" s="237"/>
      <c r="L79" s="237"/>
      <c r="M79" s="237"/>
      <c r="N79" s="237"/>
      <c r="O79" s="237"/>
      <c r="P79" s="237"/>
      <c r="Q79" s="237"/>
      <c r="R79" s="237"/>
      <c r="S79" s="237"/>
      <c r="T79" s="237"/>
      <c r="U79" s="237"/>
    </row>
    <row r="80" spans="1:21" ht="13.5">
      <c r="A80" s="237"/>
      <c r="B80" s="237"/>
      <c r="C80" s="243"/>
      <c r="D80" s="243"/>
      <c r="E80" s="243"/>
      <c r="F80" s="237"/>
      <c r="G80" s="237"/>
      <c r="H80" s="237"/>
      <c r="I80" s="237"/>
      <c r="J80" s="237"/>
      <c r="K80" s="237"/>
      <c r="L80" s="237"/>
      <c r="M80" s="237"/>
      <c r="N80" s="237"/>
      <c r="O80" s="237"/>
      <c r="P80" s="237"/>
      <c r="Q80" s="237"/>
      <c r="R80" s="237"/>
      <c r="S80" s="237"/>
      <c r="T80" s="237"/>
      <c r="U80" s="237"/>
    </row>
    <row r="81" spans="1:21" ht="13.5">
      <c r="A81" s="237"/>
      <c r="B81" s="237"/>
      <c r="C81" s="243"/>
      <c r="D81" s="243"/>
      <c r="E81" s="243"/>
      <c r="F81" s="237"/>
      <c r="G81" s="237"/>
      <c r="H81" s="237"/>
      <c r="I81" s="237"/>
      <c r="J81" s="237"/>
      <c r="K81" s="237"/>
      <c r="L81" s="237"/>
      <c r="M81" s="237"/>
      <c r="N81" s="237"/>
      <c r="O81" s="237"/>
      <c r="P81" s="237"/>
      <c r="Q81" s="237"/>
      <c r="R81" s="237"/>
      <c r="S81" s="237"/>
      <c r="T81" s="237"/>
      <c r="U81" s="237"/>
    </row>
    <row r="82" spans="1:21" ht="13.5">
      <c r="A82" s="237"/>
      <c r="B82" s="237"/>
      <c r="C82" s="243"/>
      <c r="D82" s="243"/>
      <c r="E82" s="243"/>
      <c r="F82" s="237"/>
      <c r="G82" s="237"/>
      <c r="H82" s="237"/>
      <c r="I82" s="237"/>
      <c r="J82" s="237"/>
      <c r="K82" s="237"/>
      <c r="L82" s="237"/>
      <c r="M82" s="237"/>
      <c r="N82" s="237"/>
      <c r="O82" s="237"/>
      <c r="P82" s="237"/>
      <c r="Q82" s="237"/>
      <c r="R82" s="237"/>
      <c r="S82" s="237"/>
      <c r="T82" s="237"/>
      <c r="U82" s="237"/>
    </row>
    <row r="83" spans="1:21" ht="13.5">
      <c r="A83" s="237"/>
      <c r="B83" s="237"/>
      <c r="C83" s="243"/>
      <c r="D83" s="243"/>
      <c r="E83" s="243"/>
      <c r="F83" s="237"/>
      <c r="G83" s="237"/>
      <c r="H83" s="237"/>
      <c r="I83" s="237"/>
      <c r="J83" s="237"/>
      <c r="K83" s="237"/>
      <c r="L83" s="237"/>
      <c r="M83" s="237"/>
      <c r="N83" s="237"/>
      <c r="O83" s="237"/>
      <c r="P83" s="237"/>
      <c r="Q83" s="237"/>
      <c r="R83" s="237"/>
      <c r="S83" s="237"/>
      <c r="T83" s="237"/>
      <c r="U83" s="237"/>
    </row>
    <row r="84" spans="1:21" ht="13.5">
      <c r="A84" s="237"/>
      <c r="B84" s="237"/>
      <c r="C84" s="243"/>
      <c r="D84" s="243"/>
      <c r="E84" s="243"/>
      <c r="F84" s="237"/>
      <c r="G84" s="237"/>
      <c r="H84" s="237"/>
      <c r="I84" s="237"/>
      <c r="J84" s="237"/>
      <c r="K84" s="237"/>
      <c r="L84" s="237"/>
      <c r="M84" s="237"/>
      <c r="N84" s="237"/>
      <c r="O84" s="237"/>
      <c r="P84" s="237"/>
      <c r="Q84" s="237"/>
      <c r="R84" s="237"/>
      <c r="S84" s="237"/>
      <c r="T84" s="237"/>
      <c r="U84" s="237"/>
    </row>
    <row r="85" spans="1:21" ht="13.5">
      <c r="A85" s="237"/>
      <c r="B85" s="237"/>
      <c r="C85" s="243"/>
      <c r="D85" s="243"/>
      <c r="E85" s="243"/>
      <c r="F85" s="237"/>
      <c r="G85" s="237"/>
      <c r="H85" s="237"/>
      <c r="I85" s="237"/>
      <c r="J85" s="237"/>
      <c r="K85" s="237"/>
      <c r="L85" s="237"/>
      <c r="M85" s="237"/>
      <c r="N85" s="237"/>
      <c r="O85" s="237"/>
      <c r="P85" s="237"/>
      <c r="Q85" s="237"/>
      <c r="R85" s="237"/>
      <c r="S85" s="237"/>
      <c r="T85" s="237"/>
      <c r="U85" s="237"/>
    </row>
    <row r="86" spans="1:21" ht="13.5">
      <c r="A86" s="237"/>
      <c r="B86" s="237"/>
      <c r="C86" s="243"/>
      <c r="D86" s="243"/>
      <c r="E86" s="243"/>
      <c r="F86" s="237"/>
      <c r="G86" s="237"/>
      <c r="H86" s="237"/>
      <c r="I86" s="237"/>
      <c r="J86" s="237"/>
      <c r="K86" s="237"/>
      <c r="L86" s="237"/>
      <c r="M86" s="237"/>
      <c r="N86" s="237"/>
      <c r="O86" s="237"/>
      <c r="P86" s="237"/>
      <c r="Q86" s="237"/>
      <c r="R86" s="237"/>
      <c r="S86" s="237"/>
      <c r="T86" s="237"/>
      <c r="U86" s="237"/>
    </row>
    <row r="87" spans="1:21" ht="13.5">
      <c r="A87" s="237"/>
      <c r="B87" s="237"/>
      <c r="C87" s="243"/>
      <c r="D87" s="243"/>
      <c r="E87" s="243"/>
      <c r="F87" s="237"/>
      <c r="G87" s="237"/>
      <c r="H87" s="237"/>
      <c r="I87" s="237"/>
      <c r="J87" s="237"/>
      <c r="K87" s="237"/>
      <c r="L87" s="237"/>
      <c r="M87" s="237"/>
      <c r="N87" s="237"/>
      <c r="O87" s="237"/>
      <c r="P87" s="237"/>
      <c r="Q87" s="237"/>
      <c r="R87" s="237"/>
      <c r="S87" s="237"/>
      <c r="T87" s="237"/>
      <c r="U87" s="237"/>
    </row>
    <row r="88" spans="1:21" ht="13.5">
      <c r="A88" s="237"/>
      <c r="B88" s="237"/>
      <c r="C88" s="243"/>
      <c r="D88" s="243"/>
      <c r="E88" s="243"/>
      <c r="F88" s="237"/>
      <c r="G88" s="237"/>
      <c r="H88" s="237"/>
      <c r="I88" s="237"/>
      <c r="J88" s="237"/>
      <c r="K88" s="237"/>
      <c r="L88" s="237"/>
      <c r="M88" s="237"/>
      <c r="N88" s="237"/>
      <c r="O88" s="237"/>
      <c r="P88" s="237"/>
      <c r="Q88" s="237"/>
      <c r="R88" s="237"/>
      <c r="S88" s="237"/>
      <c r="T88" s="237"/>
      <c r="U88" s="237"/>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27"/>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4" t="s">
        <v>204</v>
      </c>
      <c r="B1" s="215"/>
      <c r="C1" s="215"/>
      <c r="D1" s="215"/>
      <c r="E1" s="215"/>
      <c r="F1" s="215"/>
      <c r="G1" s="215"/>
    </row>
    <row r="2" spans="1:8" ht="18.75">
      <c r="A2" s="215"/>
      <c r="B2" s="215"/>
      <c r="C2" s="215"/>
      <c r="D2" s="216"/>
      <c r="E2" s="215"/>
      <c r="F2" s="215"/>
      <c r="G2" s="215"/>
      <c r="H2" s="215"/>
    </row>
    <row r="3" spans="1:8" ht="17.25">
      <c r="A3" s="217"/>
      <c r="B3" s="218" t="s">
        <v>205</v>
      </c>
      <c r="C3" s="218"/>
      <c r="D3" s="217"/>
      <c r="E3" s="217"/>
      <c r="F3" s="217"/>
      <c r="G3" s="217"/>
      <c r="H3" s="217"/>
    </row>
    <row r="4" spans="1:8" ht="19.5" thickBot="1">
      <c r="A4" s="215"/>
      <c r="B4" s="219"/>
      <c r="C4" s="219"/>
      <c r="D4" s="215"/>
      <c r="E4" s="215"/>
      <c r="F4" s="215"/>
      <c r="G4" s="215"/>
      <c r="H4" s="215"/>
    </row>
    <row r="5" spans="1:8" ht="18.75">
      <c r="A5" s="215"/>
      <c r="B5" s="220" t="s">
        <v>206</v>
      </c>
      <c r="C5" s="221" t="s">
        <v>207</v>
      </c>
      <c r="D5" s="222" t="s">
        <v>208</v>
      </c>
      <c r="E5" s="215"/>
      <c r="F5" s="215"/>
      <c r="G5" s="215"/>
      <c r="H5" s="215"/>
    </row>
    <row r="6" spans="1:8" ht="19.5" thickBot="1">
      <c r="A6" s="215"/>
      <c r="B6" s="223">
        <v>18933</v>
      </c>
      <c r="C6" s="224">
        <f>ROUNDDOWN(IF(B6&gt;1000000,1000000*0.1021+(B6-1000000)*0.2042,B6*0.1021),0)</f>
        <v>1933</v>
      </c>
      <c r="D6" s="225">
        <f>B6-C6</f>
        <v>17000</v>
      </c>
      <c r="E6" s="215"/>
      <c r="F6" s="215"/>
      <c r="G6" s="215"/>
      <c r="H6" s="215"/>
    </row>
    <row r="7" spans="1:8" ht="18.75">
      <c r="A7" s="215"/>
      <c r="B7" s="226" t="s">
        <v>209</v>
      </c>
      <c r="C7" s="227"/>
      <c r="D7" s="227"/>
      <c r="E7" s="215"/>
      <c r="F7" s="215"/>
      <c r="G7" s="215"/>
      <c r="H7" s="215"/>
    </row>
    <row r="8" spans="1:8" ht="19.5" thickBot="1">
      <c r="A8" s="215"/>
      <c r="B8" s="228"/>
      <c r="C8" s="227"/>
      <c r="D8" s="227"/>
      <c r="E8" s="215"/>
      <c r="F8" s="215"/>
      <c r="G8" s="215"/>
      <c r="H8" s="215"/>
    </row>
    <row r="9" spans="1:8" ht="18" thickTop="1">
      <c r="A9" s="265"/>
      <c r="B9" s="266" t="s">
        <v>210</v>
      </c>
      <c r="C9" s="257"/>
      <c r="D9" s="258"/>
      <c r="E9" s="257"/>
      <c r="F9" s="258"/>
      <c r="G9" s="258"/>
      <c r="H9" s="259"/>
    </row>
    <row r="10" spans="1:8" ht="19.5" thickBot="1">
      <c r="A10" s="267"/>
      <c r="B10" s="255" t="s">
        <v>244</v>
      </c>
      <c r="C10" s="256"/>
      <c r="D10" s="254"/>
      <c r="E10" s="254"/>
      <c r="F10" s="254"/>
      <c r="G10" s="254"/>
      <c r="H10" s="260"/>
    </row>
    <row r="11" spans="1:8" ht="18.75">
      <c r="A11" s="267"/>
      <c r="B11" s="270" t="s">
        <v>206</v>
      </c>
      <c r="C11" s="271" t="s">
        <v>207</v>
      </c>
      <c r="D11" s="272" t="s">
        <v>208</v>
      </c>
      <c r="E11" s="254"/>
      <c r="F11" s="254"/>
      <c r="G11" s="254"/>
      <c r="H11" s="260"/>
    </row>
    <row r="12" spans="1:8" ht="19.5" thickBot="1">
      <c r="A12" s="268"/>
      <c r="B12" s="269">
        <f>ROUNDDOWN(IF(D12&gt;897900,897900/0.8979+(D12-897900)/0.7958,D12/0.8979),0)</f>
        <v>18933</v>
      </c>
      <c r="C12" s="261">
        <f>ROUNDDOWN(IF(B12&gt;1000000,1000000*0.1021+(B12-1000000)*0.2042,B12*0.1021),0)</f>
        <v>1933</v>
      </c>
      <c r="D12" s="262">
        <v>17000</v>
      </c>
      <c r="E12" s="263"/>
      <c r="F12" s="263"/>
      <c r="G12" s="263"/>
      <c r="H12" s="264"/>
    </row>
    <row r="13" spans="1:8" ht="19.5" thickTop="1">
      <c r="A13" s="215"/>
      <c r="B13" s="228"/>
      <c r="C13" s="215"/>
      <c r="D13" s="215"/>
      <c r="E13" s="215"/>
      <c r="F13" s="215"/>
      <c r="G13" s="215"/>
      <c r="H13" s="215"/>
    </row>
    <row r="14" spans="1:8" ht="18.75">
      <c r="A14" s="215"/>
      <c r="B14" s="215"/>
      <c r="C14" s="215"/>
      <c r="D14" s="215"/>
      <c r="E14" s="215"/>
      <c r="F14" s="215"/>
      <c r="G14" s="215"/>
      <c r="H14" s="215"/>
    </row>
    <row r="15" spans="1:8" ht="17.25">
      <c r="A15" s="217"/>
      <c r="B15" s="217" t="s">
        <v>211</v>
      </c>
      <c r="C15" s="217"/>
      <c r="D15" s="217"/>
      <c r="E15" s="217"/>
      <c r="F15" s="217"/>
      <c r="G15" s="217"/>
      <c r="H15" s="217"/>
    </row>
    <row r="16" spans="1:8" ht="19.5" thickBot="1">
      <c r="A16" s="215"/>
      <c r="B16" s="219"/>
      <c r="C16" s="219"/>
      <c r="D16" s="215"/>
      <c r="E16" s="215"/>
      <c r="F16" s="215"/>
      <c r="G16" s="215"/>
      <c r="H16" s="215"/>
    </row>
    <row r="17" spans="1:8" ht="18.75">
      <c r="A17" s="215"/>
      <c r="B17" s="220" t="s">
        <v>206</v>
      </c>
      <c r="C17" s="221" t="s">
        <v>207</v>
      </c>
      <c r="D17" s="222" t="s">
        <v>212</v>
      </c>
      <c r="E17" s="215"/>
      <c r="F17" s="215"/>
      <c r="G17" s="215"/>
      <c r="H17" s="215"/>
    </row>
    <row r="18" spans="1:8" ht="19.5" thickBot="1">
      <c r="A18" s="215"/>
      <c r="B18" s="223">
        <v>18831</v>
      </c>
      <c r="C18" s="224">
        <f>ROUNDDOWN(IF(B18&gt;1050000,1050000/1.05*0.1021+(B18-1050000)/1.05*0.2042,B18/1.05*0.1021),0)</f>
        <v>1831</v>
      </c>
      <c r="D18" s="225">
        <f>B18-C18</f>
        <v>17000</v>
      </c>
      <c r="E18" s="215"/>
      <c r="F18" s="215"/>
      <c r="G18" s="215"/>
      <c r="H18" s="215"/>
    </row>
    <row r="19" spans="1:8" ht="18.75">
      <c r="A19" s="215"/>
      <c r="B19" s="226" t="s">
        <v>209</v>
      </c>
      <c r="C19" s="227"/>
      <c r="D19" s="227"/>
      <c r="E19" s="215"/>
      <c r="F19" s="215"/>
      <c r="G19" s="215"/>
      <c r="H19" s="215"/>
    </row>
    <row r="20" spans="1:8" ht="18.75">
      <c r="A20" s="215"/>
      <c r="B20" s="228"/>
      <c r="C20" s="227"/>
      <c r="D20" s="227"/>
      <c r="E20" s="215"/>
      <c r="F20" s="215"/>
      <c r="G20" s="215"/>
      <c r="H20" s="215"/>
    </row>
    <row r="21" spans="1:8" ht="17.25">
      <c r="A21" s="217"/>
      <c r="B21" s="217" t="s">
        <v>213</v>
      </c>
      <c r="C21" s="217"/>
      <c r="D21" s="217"/>
      <c r="E21" s="217"/>
      <c r="F21" s="217"/>
      <c r="G21" s="217"/>
      <c r="H21" s="217"/>
    </row>
    <row r="22" spans="1:8" ht="19.5" thickBot="1">
      <c r="A22" s="215"/>
      <c r="B22" s="219"/>
      <c r="C22" s="219"/>
      <c r="D22" s="215"/>
      <c r="E22" s="215"/>
      <c r="F22" s="215"/>
      <c r="G22" s="215"/>
      <c r="H22" s="215"/>
    </row>
    <row r="23" spans="1:8" ht="18.75">
      <c r="A23" s="215"/>
      <c r="B23" s="220" t="s">
        <v>206</v>
      </c>
      <c r="C23" s="221" t="s">
        <v>207</v>
      </c>
      <c r="D23" s="222" t="s">
        <v>212</v>
      </c>
      <c r="E23" s="215"/>
      <c r="F23" s="215"/>
      <c r="G23" s="215"/>
      <c r="H23" s="215"/>
    </row>
    <row r="24" spans="1:8" ht="19.5" thickBot="1">
      <c r="A24" s="215"/>
      <c r="B24" s="229">
        <f>ROUNDDOWN(IF(D24&gt;947900,947900/0.9479*1.05+(D24-947900)/0.8458*1.05,D24/0.9479*1.05),0)</f>
        <v>18831</v>
      </c>
      <c r="C24" s="224">
        <f>ROUNDDOWN(IF(B24&gt;1050000,1050000/1.05*0.1021+(B24-1050000)/1.05*0.2042,B24/1.05*0.1021),0)</f>
        <v>1831</v>
      </c>
      <c r="D24" s="230">
        <v>17000</v>
      </c>
      <c r="E24" s="215"/>
      <c r="F24" s="215"/>
      <c r="G24" s="215"/>
      <c r="H24" s="215"/>
    </row>
    <row r="25" spans="1:8" ht="18.75">
      <c r="A25" s="215"/>
      <c r="B25" s="228"/>
      <c r="C25" s="215"/>
      <c r="D25" s="215"/>
      <c r="E25" s="215"/>
      <c r="F25" s="215"/>
      <c r="G25" s="215"/>
      <c r="H25" s="215"/>
    </row>
    <row r="26" spans="1:7" ht="17.25">
      <c r="A26" s="231"/>
      <c r="B26" s="231"/>
      <c r="C26" s="231"/>
      <c r="D26" s="231"/>
      <c r="E26" s="231"/>
      <c r="F26" s="231"/>
      <c r="G26" s="231"/>
    </row>
    <row r="27" spans="1:7" ht="17.25">
      <c r="A27" s="231"/>
      <c r="B27" s="231"/>
      <c r="C27" s="231"/>
      <c r="D27" s="231"/>
      <c r="E27" s="231"/>
      <c r="F27" s="231"/>
      <c r="G27" s="231"/>
    </row>
  </sheetData>
  <sheetProtection sheet="1" objects="1" scenarios="1"/>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9" t="s">
        <v>88</v>
      </c>
      <c r="D1" s="390"/>
      <c r="E1" s="390"/>
      <c r="F1" s="390"/>
      <c r="G1" s="17"/>
      <c r="H1" s="21"/>
    </row>
    <row r="2" spans="2:8" ht="15" customHeight="1">
      <c r="B2" s="387"/>
      <c r="C2" s="390"/>
      <c r="D2" s="390"/>
      <c r="E2" s="390"/>
      <c r="F2" s="390"/>
      <c r="G2" s="79"/>
      <c r="H2" s="22"/>
    </row>
    <row r="3" spans="2:8" ht="13.5" customHeight="1">
      <c r="B3" s="308"/>
      <c r="C3" s="390"/>
      <c r="D3" s="390"/>
      <c r="E3" s="390"/>
      <c r="F3" s="390"/>
      <c r="G3" s="79"/>
      <c r="H3" s="73"/>
    </row>
    <row r="4" spans="2:8" s="2" customFormat="1" ht="13.5">
      <c r="B4" s="24"/>
      <c r="C4" s="24"/>
      <c r="D4" s="24"/>
      <c r="E4" s="19"/>
      <c r="F4" s="20"/>
      <c r="G4" s="20"/>
      <c r="H4" s="21"/>
    </row>
    <row r="5" spans="2:8" s="2" customFormat="1" ht="17.25">
      <c r="B5" s="388" t="s">
        <v>203</v>
      </c>
      <c r="C5" s="282"/>
      <c r="D5" s="282"/>
      <c r="E5" s="282"/>
      <c r="F5" s="282"/>
      <c r="G5" s="67"/>
      <c r="H5" s="21"/>
    </row>
    <row r="6" spans="2:8" s="2" customFormat="1" ht="17.25">
      <c r="B6" s="78"/>
      <c r="C6" s="12"/>
      <c r="D6" s="12"/>
      <c r="E6" s="20"/>
      <c r="F6" s="67"/>
      <c r="G6" s="67"/>
      <c r="H6" s="21"/>
    </row>
    <row r="7" spans="2:8" s="2" customFormat="1" ht="15.75">
      <c r="B7" s="376" t="s">
        <v>73</v>
      </c>
      <c r="C7" s="369" t="str">
        <f>+'予算書'!B6</f>
        <v>臨床微生物部</v>
      </c>
      <c r="D7" s="364" t="s">
        <v>90</v>
      </c>
      <c r="E7" s="365"/>
      <c r="F7" s="366"/>
      <c r="G7" s="391" t="s">
        <v>72</v>
      </c>
      <c r="H7" s="89"/>
    </row>
    <row r="8" spans="2:8" s="2" customFormat="1" ht="13.5" customHeight="1">
      <c r="B8" s="377"/>
      <c r="C8" s="370"/>
      <c r="D8" s="367"/>
      <c r="E8" s="367"/>
      <c r="F8" s="368"/>
      <c r="G8" s="392"/>
      <c r="H8" s="90"/>
    </row>
    <row r="9" spans="2:8" s="2" customFormat="1" ht="13.5" customHeight="1">
      <c r="B9" s="374" t="s">
        <v>74</v>
      </c>
      <c r="C9" s="378" t="str">
        <f>+'予算書'!C11</f>
        <v>平成26年 4月19日（土）　14：30 ～ 17：00　</v>
      </c>
      <c r="D9" s="379"/>
      <c r="E9" s="379"/>
      <c r="F9" s="380"/>
      <c r="G9" s="393"/>
      <c r="H9" s="90"/>
    </row>
    <row r="10" spans="2:8" s="2" customFormat="1" ht="13.5" customHeight="1">
      <c r="B10" s="375"/>
      <c r="C10" s="381"/>
      <c r="D10" s="382"/>
      <c r="E10" s="382"/>
      <c r="F10" s="383"/>
      <c r="G10" s="394"/>
      <c r="H10" s="91"/>
    </row>
    <row r="11" spans="2:8" ht="15" customHeight="1">
      <c r="B11" s="384" t="s">
        <v>104</v>
      </c>
      <c r="C11" s="385"/>
      <c r="D11" s="385"/>
      <c r="E11" s="386"/>
      <c r="F11" s="105" t="s">
        <v>10</v>
      </c>
      <c r="G11" s="395" t="s">
        <v>12</v>
      </c>
      <c r="H11" s="396"/>
    </row>
    <row r="12" spans="2:8" ht="15" customHeight="1">
      <c r="B12" s="92" t="s">
        <v>116</v>
      </c>
      <c r="C12" s="108" t="str">
        <f>+'予算書'!C45</f>
        <v>八島 繁子</v>
      </c>
      <c r="D12" s="107" t="s">
        <v>89</v>
      </c>
      <c r="E12" s="106" t="s">
        <v>125</v>
      </c>
      <c r="F12" s="87" t="s">
        <v>69</v>
      </c>
      <c r="G12" s="372">
        <v>1000</v>
      </c>
      <c r="H12" s="373"/>
    </row>
    <row r="13" spans="2:8" ht="15" customHeight="1">
      <c r="B13" s="92" t="s">
        <v>76</v>
      </c>
      <c r="C13" s="80" t="str">
        <f>+'予算書'!D45</f>
        <v>岐阜市</v>
      </c>
      <c r="D13" s="81"/>
      <c r="E13" s="88" t="str">
        <f>+'予算書'!F45</f>
        <v>多治見</v>
      </c>
      <c r="F13" s="87" t="s">
        <v>43</v>
      </c>
      <c r="G13" s="372">
        <f>+'予算書'!J45</f>
        <v>3500</v>
      </c>
      <c r="H13" s="373"/>
    </row>
    <row r="14" spans="2:8" ht="15" customHeight="1">
      <c r="B14" s="92" t="s">
        <v>76</v>
      </c>
      <c r="C14" s="80"/>
      <c r="D14" s="81"/>
      <c r="E14" s="88"/>
      <c r="F14" s="87" t="s">
        <v>43</v>
      </c>
      <c r="G14" s="372">
        <v>0</v>
      </c>
      <c r="H14" s="373"/>
    </row>
    <row r="15" spans="2:8" ht="15" customHeight="1">
      <c r="B15" s="92" t="s">
        <v>75</v>
      </c>
      <c r="C15" s="284"/>
      <c r="D15" s="328"/>
      <c r="E15" s="371"/>
      <c r="F15" s="87" t="s">
        <v>70</v>
      </c>
      <c r="G15" s="372">
        <v>0</v>
      </c>
      <c r="H15" s="373"/>
    </row>
    <row r="16" spans="2:8" ht="15" customHeight="1">
      <c r="B16" s="92" t="s">
        <v>86</v>
      </c>
      <c r="C16" s="284"/>
      <c r="D16" s="328"/>
      <c r="E16" s="371"/>
      <c r="F16" s="87" t="s">
        <v>71</v>
      </c>
      <c r="G16" s="372">
        <v>0</v>
      </c>
      <c r="H16" s="373"/>
    </row>
    <row r="17" spans="2:8" ht="15" customHeight="1">
      <c r="B17" s="92"/>
      <c r="C17" s="284"/>
      <c r="D17" s="328"/>
      <c r="E17" s="371"/>
      <c r="F17" s="87"/>
      <c r="G17" s="372">
        <v>0</v>
      </c>
      <c r="H17" s="373"/>
    </row>
    <row r="18" spans="2:8" ht="15" customHeight="1">
      <c r="B18" s="93"/>
      <c r="C18" s="36"/>
      <c r="D18" s="36"/>
      <c r="E18" s="36"/>
      <c r="F18" s="15" t="s">
        <v>87</v>
      </c>
      <c r="G18" s="360">
        <f>SUM(G12:G17)</f>
        <v>4500</v>
      </c>
      <c r="H18" s="361"/>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62" t="s">
        <v>82</v>
      </c>
      <c r="D24" s="363"/>
      <c r="E24" s="363"/>
      <c r="F24" s="36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9" t="s">
        <v>88</v>
      </c>
      <c r="D35" s="390"/>
      <c r="E35" s="390"/>
      <c r="F35" s="390"/>
      <c r="G35" s="17"/>
      <c r="H35" s="21"/>
    </row>
    <row r="36" spans="2:8" ht="15" customHeight="1">
      <c r="B36" s="387"/>
      <c r="C36" s="390"/>
      <c r="D36" s="390"/>
      <c r="E36" s="390"/>
      <c r="F36" s="390"/>
      <c r="G36" s="79"/>
      <c r="H36" s="22"/>
    </row>
    <row r="37" spans="2:8" ht="13.5" customHeight="1">
      <c r="B37" s="308"/>
      <c r="C37" s="390"/>
      <c r="D37" s="390"/>
      <c r="E37" s="390"/>
      <c r="F37" s="390"/>
      <c r="G37" s="79"/>
      <c r="H37" s="73"/>
    </row>
    <row r="38" spans="2:8" s="2" customFormat="1" ht="13.5">
      <c r="B38" s="24"/>
      <c r="C38" s="24"/>
      <c r="D38" s="24"/>
      <c r="E38" s="19"/>
      <c r="F38" s="20"/>
      <c r="G38" s="20"/>
      <c r="H38" s="21"/>
    </row>
    <row r="39" spans="2:8" s="2" customFormat="1" ht="17.25">
      <c r="B39" s="388" t="s">
        <v>126</v>
      </c>
      <c r="C39" s="282"/>
      <c r="D39" s="282"/>
      <c r="E39" s="282"/>
      <c r="F39" s="282"/>
      <c r="G39" s="67"/>
      <c r="H39" s="21"/>
    </row>
    <row r="40" spans="2:8" s="2" customFormat="1" ht="17.25">
      <c r="B40" s="78"/>
      <c r="C40" s="12"/>
      <c r="D40" s="12"/>
      <c r="E40" s="20"/>
      <c r="F40" s="67"/>
      <c r="G40" s="67"/>
      <c r="H40" s="21"/>
    </row>
    <row r="41" spans="2:8" s="2" customFormat="1" ht="15.75">
      <c r="B41" s="376" t="s">
        <v>73</v>
      </c>
      <c r="C41" s="369" t="str">
        <f>+'予算書'!B6</f>
        <v>臨床微生物部</v>
      </c>
      <c r="D41" s="364" t="s">
        <v>90</v>
      </c>
      <c r="E41" s="365"/>
      <c r="F41" s="366"/>
      <c r="G41" s="391" t="s">
        <v>72</v>
      </c>
      <c r="H41" s="89"/>
    </row>
    <row r="42" spans="2:8" s="2" customFormat="1" ht="13.5" customHeight="1">
      <c r="B42" s="377"/>
      <c r="C42" s="370"/>
      <c r="D42" s="367"/>
      <c r="E42" s="367"/>
      <c r="F42" s="368"/>
      <c r="G42" s="392"/>
      <c r="H42" s="90"/>
    </row>
    <row r="43" spans="2:8" s="2" customFormat="1" ht="13.5" customHeight="1">
      <c r="B43" s="374" t="s">
        <v>74</v>
      </c>
      <c r="C43" s="378" t="str">
        <f>+C9</f>
        <v>平成26年 4月19日（土）　14：30 ～ 17：00　</v>
      </c>
      <c r="D43" s="379"/>
      <c r="E43" s="379"/>
      <c r="F43" s="380"/>
      <c r="G43" s="393"/>
      <c r="H43" s="90"/>
    </row>
    <row r="44" spans="2:8" s="2" customFormat="1" ht="13.5" customHeight="1">
      <c r="B44" s="375"/>
      <c r="C44" s="381"/>
      <c r="D44" s="382"/>
      <c r="E44" s="382"/>
      <c r="F44" s="383"/>
      <c r="G44" s="394"/>
      <c r="H44" s="91"/>
    </row>
    <row r="45" spans="2:8" ht="15" customHeight="1">
      <c r="B45" s="384" t="s">
        <v>105</v>
      </c>
      <c r="C45" s="397"/>
      <c r="D45" s="397"/>
      <c r="E45" s="397"/>
      <c r="F45" s="105" t="s">
        <v>10</v>
      </c>
      <c r="G45" s="395" t="s">
        <v>12</v>
      </c>
      <c r="H45" s="396"/>
    </row>
    <row r="46" spans="2:8" ht="15" customHeight="1">
      <c r="B46" s="92" t="s">
        <v>116</v>
      </c>
      <c r="C46" s="108">
        <f>+'予算書'!C46</f>
        <v>0</v>
      </c>
      <c r="D46" s="107" t="s">
        <v>89</v>
      </c>
      <c r="E46" s="106" t="s">
        <v>125</v>
      </c>
      <c r="F46" s="87" t="s">
        <v>69</v>
      </c>
      <c r="G46" s="372">
        <v>1000</v>
      </c>
      <c r="H46" s="373"/>
    </row>
    <row r="47" spans="2:8" ht="15" customHeight="1">
      <c r="B47" s="92" t="s">
        <v>76</v>
      </c>
      <c r="C47" s="80">
        <f>+'予算書'!D46</f>
        <v>0</v>
      </c>
      <c r="D47" s="81"/>
      <c r="E47" s="88">
        <f>+'予算書'!F46</f>
        <v>0</v>
      </c>
      <c r="F47" s="87" t="s">
        <v>43</v>
      </c>
      <c r="G47" s="372">
        <f>+'予算書'!J46</f>
        <v>0</v>
      </c>
      <c r="H47" s="373"/>
    </row>
    <row r="48" spans="2:8" ht="15" customHeight="1">
      <c r="B48" s="92" t="s">
        <v>76</v>
      </c>
      <c r="C48" s="80"/>
      <c r="D48" s="81"/>
      <c r="E48" s="88"/>
      <c r="F48" s="87" t="s">
        <v>43</v>
      </c>
      <c r="G48" s="372">
        <v>0</v>
      </c>
      <c r="H48" s="373"/>
    </row>
    <row r="49" spans="2:8" ht="15" customHeight="1">
      <c r="B49" s="92" t="s">
        <v>75</v>
      </c>
      <c r="C49" s="284"/>
      <c r="D49" s="328"/>
      <c r="E49" s="371"/>
      <c r="F49" s="87" t="s">
        <v>70</v>
      </c>
      <c r="G49" s="372">
        <v>0</v>
      </c>
      <c r="H49" s="373"/>
    </row>
    <row r="50" spans="2:8" ht="15" customHeight="1">
      <c r="B50" s="92" t="s">
        <v>86</v>
      </c>
      <c r="C50" s="284"/>
      <c r="D50" s="328"/>
      <c r="E50" s="371"/>
      <c r="F50" s="87" t="s">
        <v>71</v>
      </c>
      <c r="G50" s="372">
        <v>0</v>
      </c>
      <c r="H50" s="373"/>
    </row>
    <row r="51" spans="2:8" ht="15" customHeight="1">
      <c r="B51" s="92"/>
      <c r="C51" s="284"/>
      <c r="D51" s="328"/>
      <c r="E51" s="371"/>
      <c r="F51" s="87"/>
      <c r="G51" s="372">
        <v>0</v>
      </c>
      <c r="H51" s="373"/>
    </row>
    <row r="52" spans="2:8" ht="15" customHeight="1">
      <c r="B52" s="93"/>
      <c r="C52" s="36"/>
      <c r="D52" s="36"/>
      <c r="E52" s="36"/>
      <c r="F52" s="15" t="s">
        <v>87</v>
      </c>
      <c r="G52" s="360">
        <f>SUM(G46:G51)</f>
        <v>1000</v>
      </c>
      <c r="H52" s="361"/>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62" t="s">
        <v>82</v>
      </c>
      <c r="D58" s="363"/>
      <c r="E58" s="363"/>
      <c r="F58" s="36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B36:B37"/>
    <mergeCell ref="B39:F39"/>
    <mergeCell ref="G48:H48"/>
    <mergeCell ref="C49:E49"/>
    <mergeCell ref="G49:H49"/>
    <mergeCell ref="B45:E45"/>
    <mergeCell ref="G45:H45"/>
    <mergeCell ref="G46:H46"/>
    <mergeCell ref="G47:H47"/>
    <mergeCell ref="B2:B3"/>
    <mergeCell ref="B5:F5"/>
    <mergeCell ref="C1:F3"/>
    <mergeCell ref="G14:H14"/>
    <mergeCell ref="G7:G10"/>
    <mergeCell ref="G11:H11"/>
    <mergeCell ref="G12:H12"/>
    <mergeCell ref="B7:B8"/>
    <mergeCell ref="C9:F10"/>
    <mergeCell ref="B11:E11"/>
    <mergeCell ref="G18:H18"/>
    <mergeCell ref="C15:E15"/>
    <mergeCell ref="G15:H15"/>
    <mergeCell ref="C16:E16"/>
    <mergeCell ref="C17:E17"/>
    <mergeCell ref="G51:H51"/>
    <mergeCell ref="G13:H13"/>
    <mergeCell ref="C51:E51"/>
    <mergeCell ref="B9:B10"/>
    <mergeCell ref="B41:B42"/>
    <mergeCell ref="G41:G44"/>
    <mergeCell ref="C43:F44"/>
    <mergeCell ref="B43:B44"/>
    <mergeCell ref="C24:F24"/>
    <mergeCell ref="C35:F37"/>
    <mergeCell ref="G52:H52"/>
    <mergeCell ref="C58:F58"/>
    <mergeCell ref="D7:F8"/>
    <mergeCell ref="C7:C8"/>
    <mergeCell ref="C41:C42"/>
    <mergeCell ref="D41:F42"/>
    <mergeCell ref="C50:E50"/>
    <mergeCell ref="G50:H50"/>
    <mergeCell ref="G16:H16"/>
    <mergeCell ref="G17:H1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89" t="s">
        <v>88</v>
      </c>
      <c r="D1" s="390"/>
      <c r="E1" s="390"/>
      <c r="F1" s="390"/>
      <c r="G1" s="17"/>
      <c r="H1" s="21"/>
    </row>
    <row r="2" spans="2:8" ht="15" customHeight="1">
      <c r="B2" s="387"/>
      <c r="C2" s="390"/>
      <c r="D2" s="390"/>
      <c r="E2" s="390"/>
      <c r="F2" s="390"/>
      <c r="G2" s="79"/>
      <c r="H2" s="22"/>
    </row>
    <row r="3" spans="2:8" ht="13.5" customHeight="1">
      <c r="B3" s="308"/>
      <c r="C3" s="390"/>
      <c r="D3" s="390"/>
      <c r="E3" s="390"/>
      <c r="F3" s="390"/>
      <c r="G3" s="79"/>
      <c r="H3" s="73"/>
    </row>
    <row r="4" spans="2:8" s="2" customFormat="1" ht="13.5">
      <c r="B4" s="24"/>
      <c r="C4" s="24"/>
      <c r="D4" s="24"/>
      <c r="E4" s="19"/>
      <c r="F4" s="20"/>
      <c r="G4" s="20"/>
      <c r="H4" s="21"/>
    </row>
    <row r="5" spans="2:8" s="2" customFormat="1" ht="17.25">
      <c r="B5" s="388" t="s">
        <v>203</v>
      </c>
      <c r="C5" s="282"/>
      <c r="D5" s="282"/>
      <c r="E5" s="282"/>
      <c r="F5" s="282"/>
      <c r="G5" s="67"/>
      <c r="H5" s="21"/>
    </row>
    <row r="6" spans="2:8" s="2" customFormat="1" ht="17.25">
      <c r="B6" s="78"/>
      <c r="C6" s="12"/>
      <c r="D6" s="12"/>
      <c r="E6" s="20"/>
      <c r="F6" s="67"/>
      <c r="G6" s="67"/>
      <c r="H6" s="21"/>
    </row>
    <row r="7" spans="2:8" s="2" customFormat="1" ht="15.75">
      <c r="B7" s="376" t="s">
        <v>73</v>
      </c>
      <c r="C7" s="369" t="str">
        <f>+'予算書'!B6</f>
        <v>臨床微生物部</v>
      </c>
      <c r="D7" s="364" t="s">
        <v>90</v>
      </c>
      <c r="E7" s="365"/>
      <c r="F7" s="366"/>
      <c r="G7" s="391" t="s">
        <v>72</v>
      </c>
      <c r="H7" s="89"/>
    </row>
    <row r="8" spans="2:8" s="2" customFormat="1" ht="13.5" customHeight="1">
      <c r="B8" s="377"/>
      <c r="C8" s="370"/>
      <c r="D8" s="367"/>
      <c r="E8" s="367"/>
      <c r="F8" s="368"/>
      <c r="G8" s="392"/>
      <c r="H8" s="90"/>
    </row>
    <row r="9" spans="2:8" s="2" customFormat="1" ht="13.5" customHeight="1">
      <c r="B9" s="374" t="s">
        <v>74</v>
      </c>
      <c r="C9" s="378" t="str">
        <f>+'予算書'!C11</f>
        <v>平成26年 4月19日（土）　14：30 ～ 17：00　</v>
      </c>
      <c r="D9" s="379"/>
      <c r="E9" s="379"/>
      <c r="F9" s="380"/>
      <c r="G9" s="393"/>
      <c r="H9" s="90"/>
    </row>
    <row r="10" spans="2:8" s="2" customFormat="1" ht="13.5" customHeight="1">
      <c r="B10" s="375"/>
      <c r="C10" s="381"/>
      <c r="D10" s="382"/>
      <c r="E10" s="382"/>
      <c r="F10" s="383"/>
      <c r="G10" s="394"/>
      <c r="H10" s="91"/>
    </row>
    <row r="11" spans="2:8" ht="15" customHeight="1">
      <c r="B11" s="384" t="s">
        <v>104</v>
      </c>
      <c r="C11" s="397"/>
      <c r="D11" s="397"/>
      <c r="E11" s="397"/>
      <c r="F11" s="105" t="s">
        <v>10</v>
      </c>
      <c r="G11" s="395" t="s">
        <v>12</v>
      </c>
      <c r="H11" s="396"/>
    </row>
    <row r="12" spans="2:8" ht="15" customHeight="1">
      <c r="B12" s="92" t="s">
        <v>116</v>
      </c>
      <c r="C12" s="108">
        <f>+'予算書'!C47</f>
        <v>0</v>
      </c>
      <c r="D12" s="107" t="s">
        <v>89</v>
      </c>
      <c r="E12" s="106" t="s">
        <v>125</v>
      </c>
      <c r="F12" s="87" t="s">
        <v>69</v>
      </c>
      <c r="G12" s="372">
        <v>1000</v>
      </c>
      <c r="H12" s="373"/>
    </row>
    <row r="13" spans="2:8" ht="15" customHeight="1">
      <c r="B13" s="92" t="s">
        <v>76</v>
      </c>
      <c r="C13" s="80">
        <f>+'予算書'!D47</f>
        <v>0</v>
      </c>
      <c r="D13" s="81"/>
      <c r="E13" s="88">
        <f>+'予算書'!F47</f>
        <v>0</v>
      </c>
      <c r="F13" s="87" t="s">
        <v>43</v>
      </c>
      <c r="G13" s="372">
        <f>+'予算書'!J47</f>
        <v>0</v>
      </c>
      <c r="H13" s="373"/>
    </row>
    <row r="14" spans="2:8" ht="15" customHeight="1">
      <c r="B14" s="92" t="s">
        <v>76</v>
      </c>
      <c r="C14" s="80"/>
      <c r="D14" s="81"/>
      <c r="E14" s="88"/>
      <c r="F14" s="87" t="s">
        <v>43</v>
      </c>
      <c r="G14" s="372">
        <v>0</v>
      </c>
      <c r="H14" s="373"/>
    </row>
    <row r="15" spans="2:8" ht="15" customHeight="1">
      <c r="B15" s="92" t="s">
        <v>75</v>
      </c>
      <c r="C15" s="284"/>
      <c r="D15" s="328"/>
      <c r="E15" s="371"/>
      <c r="F15" s="87" t="s">
        <v>70</v>
      </c>
      <c r="G15" s="372">
        <v>0</v>
      </c>
      <c r="H15" s="373"/>
    </row>
    <row r="16" spans="2:8" ht="15" customHeight="1">
      <c r="B16" s="92" t="s">
        <v>86</v>
      </c>
      <c r="C16" s="284"/>
      <c r="D16" s="328"/>
      <c r="E16" s="371"/>
      <c r="F16" s="87" t="s">
        <v>71</v>
      </c>
      <c r="G16" s="372">
        <v>0</v>
      </c>
      <c r="H16" s="373"/>
    </row>
    <row r="17" spans="2:8" ht="15" customHeight="1">
      <c r="B17" s="92"/>
      <c r="C17" s="284"/>
      <c r="D17" s="328"/>
      <c r="E17" s="371"/>
      <c r="F17" s="87"/>
      <c r="G17" s="372">
        <v>0</v>
      </c>
      <c r="H17" s="373"/>
    </row>
    <row r="18" spans="2:8" ht="15" customHeight="1">
      <c r="B18" s="93"/>
      <c r="C18" s="36"/>
      <c r="D18" s="36"/>
      <c r="E18" s="36"/>
      <c r="F18" s="15" t="s">
        <v>95</v>
      </c>
      <c r="G18" s="360">
        <f>SUM(G12:G17)</f>
        <v>1000</v>
      </c>
      <c r="H18" s="361"/>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62" t="s">
        <v>82</v>
      </c>
      <c r="D24" s="363"/>
      <c r="E24" s="363"/>
      <c r="F24" s="36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389" t="s">
        <v>88</v>
      </c>
      <c r="D35" s="390"/>
      <c r="E35" s="390"/>
      <c r="F35" s="390"/>
      <c r="G35" s="17"/>
      <c r="H35" s="21"/>
    </row>
    <row r="36" spans="2:8" ht="15" customHeight="1">
      <c r="B36" s="387"/>
      <c r="C36" s="390"/>
      <c r="D36" s="390"/>
      <c r="E36" s="390"/>
      <c r="F36" s="390"/>
      <c r="G36" s="79"/>
      <c r="H36" s="22"/>
    </row>
    <row r="37" spans="2:8" ht="13.5" customHeight="1">
      <c r="B37" s="308"/>
      <c r="C37" s="390"/>
      <c r="D37" s="390"/>
      <c r="E37" s="390"/>
      <c r="F37" s="390"/>
      <c r="G37" s="79"/>
      <c r="H37" s="73"/>
    </row>
    <row r="38" spans="2:8" s="2" customFormat="1" ht="13.5">
      <c r="B38" s="24"/>
      <c r="C38" s="24"/>
      <c r="D38" s="24"/>
      <c r="E38" s="19"/>
      <c r="F38" s="20"/>
      <c r="G38" s="20"/>
      <c r="H38" s="21"/>
    </row>
    <row r="39" spans="2:8" s="2" customFormat="1" ht="17.25">
      <c r="B39" s="388" t="s">
        <v>126</v>
      </c>
      <c r="C39" s="282"/>
      <c r="D39" s="282"/>
      <c r="E39" s="282"/>
      <c r="F39" s="282"/>
      <c r="G39" s="67"/>
      <c r="H39" s="21"/>
    </row>
    <row r="40" spans="2:8" s="2" customFormat="1" ht="17.25">
      <c r="B40" s="78"/>
      <c r="C40" s="12"/>
      <c r="D40" s="12"/>
      <c r="E40" s="20"/>
      <c r="F40" s="67"/>
      <c r="G40" s="67"/>
      <c r="H40" s="21"/>
    </row>
    <row r="41" spans="2:8" s="2" customFormat="1" ht="15.75">
      <c r="B41" s="376" t="s">
        <v>73</v>
      </c>
      <c r="C41" s="369" t="str">
        <f>+'予算書'!B6</f>
        <v>臨床微生物部</v>
      </c>
      <c r="D41" s="364" t="s">
        <v>90</v>
      </c>
      <c r="E41" s="365"/>
      <c r="F41" s="366"/>
      <c r="G41" s="391" t="s">
        <v>72</v>
      </c>
      <c r="H41" s="89"/>
    </row>
    <row r="42" spans="2:8" s="2" customFormat="1" ht="13.5" customHeight="1">
      <c r="B42" s="377"/>
      <c r="C42" s="370"/>
      <c r="D42" s="367"/>
      <c r="E42" s="367"/>
      <c r="F42" s="368"/>
      <c r="G42" s="392"/>
      <c r="H42" s="90"/>
    </row>
    <row r="43" spans="2:8" s="2" customFormat="1" ht="13.5" customHeight="1">
      <c r="B43" s="374" t="s">
        <v>74</v>
      </c>
      <c r="C43" s="378" t="str">
        <f>+C9</f>
        <v>平成26年 4月19日（土）　14：30 ～ 17：00　</v>
      </c>
      <c r="D43" s="379"/>
      <c r="E43" s="379"/>
      <c r="F43" s="380"/>
      <c r="G43" s="393"/>
      <c r="H43" s="90"/>
    </row>
    <row r="44" spans="2:8" s="2" customFormat="1" ht="13.5" customHeight="1">
      <c r="B44" s="375"/>
      <c r="C44" s="381"/>
      <c r="D44" s="382"/>
      <c r="E44" s="382"/>
      <c r="F44" s="383"/>
      <c r="G44" s="394"/>
      <c r="H44" s="91"/>
    </row>
    <row r="45" spans="2:8" ht="15" customHeight="1">
      <c r="B45" s="384" t="s">
        <v>104</v>
      </c>
      <c r="C45" s="397"/>
      <c r="D45" s="397"/>
      <c r="E45" s="397"/>
      <c r="F45" s="105" t="s">
        <v>10</v>
      </c>
      <c r="G45" s="395" t="s">
        <v>12</v>
      </c>
      <c r="H45" s="396"/>
    </row>
    <row r="46" spans="2:8" ht="15" customHeight="1">
      <c r="B46" s="92" t="s">
        <v>116</v>
      </c>
      <c r="C46" s="108">
        <f>+'予算書'!C48</f>
        <v>0</v>
      </c>
      <c r="D46" s="107" t="s">
        <v>89</v>
      </c>
      <c r="E46" s="106" t="s">
        <v>125</v>
      </c>
      <c r="F46" s="87" t="s">
        <v>69</v>
      </c>
      <c r="G46" s="372">
        <v>1000</v>
      </c>
      <c r="H46" s="373"/>
    </row>
    <row r="47" spans="2:8" ht="15" customHeight="1">
      <c r="B47" s="92" t="s">
        <v>76</v>
      </c>
      <c r="C47" s="80">
        <f>+'予算書'!D48</f>
        <v>0</v>
      </c>
      <c r="D47" s="81"/>
      <c r="E47" s="88">
        <f>+'予算書'!F48</f>
        <v>0</v>
      </c>
      <c r="F47" s="87" t="s">
        <v>43</v>
      </c>
      <c r="G47" s="372">
        <f>+'予算書'!J48</f>
        <v>0</v>
      </c>
      <c r="H47" s="373"/>
    </row>
    <row r="48" spans="2:8" ht="15" customHeight="1">
      <c r="B48" s="92" t="s">
        <v>76</v>
      </c>
      <c r="C48" s="80"/>
      <c r="D48" s="81"/>
      <c r="E48" s="88"/>
      <c r="F48" s="87" t="s">
        <v>43</v>
      </c>
      <c r="G48" s="372">
        <v>0</v>
      </c>
      <c r="H48" s="373"/>
    </row>
    <row r="49" spans="2:8" ht="15" customHeight="1">
      <c r="B49" s="92" t="s">
        <v>75</v>
      </c>
      <c r="C49" s="284"/>
      <c r="D49" s="328"/>
      <c r="E49" s="371"/>
      <c r="F49" s="87" t="s">
        <v>70</v>
      </c>
      <c r="G49" s="372">
        <v>0</v>
      </c>
      <c r="H49" s="373"/>
    </row>
    <row r="50" spans="2:8" ht="15" customHeight="1">
      <c r="B50" s="92" t="s">
        <v>86</v>
      </c>
      <c r="C50" s="284"/>
      <c r="D50" s="328"/>
      <c r="E50" s="371"/>
      <c r="F50" s="87" t="s">
        <v>71</v>
      </c>
      <c r="G50" s="372">
        <v>0</v>
      </c>
      <c r="H50" s="373"/>
    </row>
    <row r="51" spans="2:8" ht="15" customHeight="1">
      <c r="B51" s="92"/>
      <c r="C51" s="284"/>
      <c r="D51" s="328"/>
      <c r="E51" s="371"/>
      <c r="F51" s="87"/>
      <c r="G51" s="372">
        <v>0</v>
      </c>
      <c r="H51" s="373"/>
    </row>
    <row r="52" spans="2:8" ht="15" customHeight="1">
      <c r="B52" s="93"/>
      <c r="C52" s="36"/>
      <c r="D52" s="36"/>
      <c r="E52" s="36"/>
      <c r="F52" s="15" t="s">
        <v>95</v>
      </c>
      <c r="G52" s="360">
        <f>SUM(G46:G51)</f>
        <v>1000</v>
      </c>
      <c r="H52" s="361"/>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62" t="s">
        <v>82</v>
      </c>
      <c r="D58" s="363"/>
      <c r="E58" s="363"/>
      <c r="F58" s="36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konchan</cp:lastModifiedBy>
  <cp:lastPrinted>2014-04-20T15:46:55Z</cp:lastPrinted>
  <dcterms:created xsi:type="dcterms:W3CDTF">2006-01-23T19:37:33Z</dcterms:created>
  <dcterms:modified xsi:type="dcterms:W3CDTF">2014-06-26T04:32:47Z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